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0 0-DVD Naklady" sheetId="12" r:id="rId4"/>
    <sheet name="1 1-XVIII-DVD (2017)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0-DVD Naklady'!$1:$7</definedName>
    <definedName name="_xlnm.Print_Titles" localSheetId="4">'1 1-XVIII-DVD (2017)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0-DVD Naklady'!$A$1:$W$22</definedName>
    <definedName name="_xlnm.Print_Area" localSheetId="4">'1 1-XVIII-DVD (2017) Pol'!$A$1:$W$250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17" i="1" s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244" i="13"/>
  <c r="BA22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4" i="13"/>
  <c r="I14" i="13"/>
  <c r="K14" i="13"/>
  <c r="M14" i="13"/>
  <c r="O14" i="13"/>
  <c r="Q14" i="13"/>
  <c r="V14" i="13"/>
  <c r="G21" i="13"/>
  <c r="M21" i="13" s="1"/>
  <c r="I21" i="13"/>
  <c r="I20" i="13" s="1"/>
  <c r="K21" i="13"/>
  <c r="K20" i="13" s="1"/>
  <c r="O21" i="13"/>
  <c r="Q21" i="13"/>
  <c r="Q20" i="13" s="1"/>
  <c r="V21" i="13"/>
  <c r="V20" i="13" s="1"/>
  <c r="G24" i="13"/>
  <c r="I24" i="13"/>
  <c r="K24" i="13"/>
  <c r="M24" i="13"/>
  <c r="O24" i="13"/>
  <c r="Q24" i="13"/>
  <c r="V24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O20" i="13" s="1"/>
  <c r="Q29" i="13"/>
  <c r="V29" i="13"/>
  <c r="G33" i="13"/>
  <c r="M33" i="13" s="1"/>
  <c r="I33" i="13"/>
  <c r="K33" i="13"/>
  <c r="O33" i="13"/>
  <c r="Q33" i="13"/>
  <c r="V33" i="13"/>
  <c r="G39" i="13"/>
  <c r="I39" i="13"/>
  <c r="K39" i="13"/>
  <c r="M39" i="13"/>
  <c r="O39" i="13"/>
  <c r="Q39" i="13"/>
  <c r="V39" i="13"/>
  <c r="G42" i="13"/>
  <c r="I42" i="13"/>
  <c r="K42" i="13"/>
  <c r="M42" i="13"/>
  <c r="O42" i="13"/>
  <c r="Q42" i="13"/>
  <c r="V42" i="13"/>
  <c r="G45" i="13"/>
  <c r="M45" i="13" s="1"/>
  <c r="I45" i="13"/>
  <c r="K45" i="13"/>
  <c r="O45" i="13"/>
  <c r="Q45" i="13"/>
  <c r="V45" i="13"/>
  <c r="G51" i="13"/>
  <c r="M51" i="13" s="1"/>
  <c r="I51" i="13"/>
  <c r="K51" i="13"/>
  <c r="O51" i="13"/>
  <c r="Q51" i="13"/>
  <c r="V51" i="13"/>
  <c r="G54" i="13"/>
  <c r="I54" i="13"/>
  <c r="K54" i="13"/>
  <c r="M54" i="13"/>
  <c r="O54" i="13"/>
  <c r="Q54" i="13"/>
  <c r="V54" i="13"/>
  <c r="G57" i="13"/>
  <c r="I57" i="13"/>
  <c r="K57" i="13"/>
  <c r="M57" i="13"/>
  <c r="O57" i="13"/>
  <c r="Q57" i="13"/>
  <c r="V57" i="13"/>
  <c r="G59" i="13"/>
  <c r="M59" i="13" s="1"/>
  <c r="I59" i="13"/>
  <c r="K59" i="13"/>
  <c r="O59" i="13"/>
  <c r="Q59" i="13"/>
  <c r="V59" i="13"/>
  <c r="G61" i="13"/>
  <c r="I61" i="13"/>
  <c r="O61" i="13"/>
  <c r="Q61" i="13"/>
  <c r="G62" i="13"/>
  <c r="I62" i="13"/>
  <c r="K62" i="13"/>
  <c r="K61" i="13" s="1"/>
  <c r="M62" i="13"/>
  <c r="M61" i="13" s="1"/>
  <c r="O62" i="13"/>
  <c r="Q62" i="13"/>
  <c r="V62" i="13"/>
  <c r="V61" i="13" s="1"/>
  <c r="G64" i="13"/>
  <c r="M64" i="13" s="1"/>
  <c r="M63" i="13" s="1"/>
  <c r="I64" i="13"/>
  <c r="I63" i="13" s="1"/>
  <c r="K64" i="13"/>
  <c r="O64" i="13"/>
  <c r="O63" i="13" s="1"/>
  <c r="Q64" i="13"/>
  <c r="Q63" i="13" s="1"/>
  <c r="V64" i="13"/>
  <c r="G65" i="13"/>
  <c r="M65" i="13" s="1"/>
  <c r="I65" i="13"/>
  <c r="K65" i="13"/>
  <c r="K63" i="13" s="1"/>
  <c r="O65" i="13"/>
  <c r="Q65" i="13"/>
  <c r="V65" i="13"/>
  <c r="V63" i="13" s="1"/>
  <c r="K66" i="13"/>
  <c r="V66" i="13"/>
  <c r="G67" i="13"/>
  <c r="G66" i="13" s="1"/>
  <c r="I67" i="13"/>
  <c r="I66" i="13" s="1"/>
  <c r="K67" i="13"/>
  <c r="M67" i="13"/>
  <c r="O67" i="13"/>
  <c r="O66" i="13" s="1"/>
  <c r="Q67" i="13"/>
  <c r="Q66" i="13" s="1"/>
  <c r="V67" i="13"/>
  <c r="G70" i="13"/>
  <c r="M70" i="13" s="1"/>
  <c r="I70" i="13"/>
  <c r="K70" i="13"/>
  <c r="O70" i="13"/>
  <c r="Q70" i="13"/>
  <c r="V70" i="13"/>
  <c r="I71" i="13"/>
  <c r="Q71" i="13"/>
  <c r="G72" i="13"/>
  <c r="I72" i="13"/>
  <c r="K72" i="13"/>
  <c r="K71" i="13" s="1"/>
  <c r="M72" i="13"/>
  <c r="M71" i="13" s="1"/>
  <c r="O72" i="13"/>
  <c r="Q72" i="13"/>
  <c r="V72" i="13"/>
  <c r="V71" i="13" s="1"/>
  <c r="G76" i="13"/>
  <c r="G71" i="13" s="1"/>
  <c r="I76" i="13"/>
  <c r="K76" i="13"/>
  <c r="M76" i="13"/>
  <c r="O76" i="13"/>
  <c r="O71" i="13" s="1"/>
  <c r="Q76" i="13"/>
  <c r="V76" i="13"/>
  <c r="G80" i="13"/>
  <c r="M80" i="13" s="1"/>
  <c r="I80" i="13"/>
  <c r="I79" i="13" s="1"/>
  <c r="K80" i="13"/>
  <c r="K79" i="13" s="1"/>
  <c r="O80" i="13"/>
  <c r="Q80" i="13"/>
  <c r="Q79" i="13" s="1"/>
  <c r="V80" i="13"/>
  <c r="V79" i="13" s="1"/>
  <c r="G82" i="13"/>
  <c r="I82" i="13"/>
  <c r="K82" i="13"/>
  <c r="M82" i="13"/>
  <c r="O82" i="13"/>
  <c r="Q82" i="13"/>
  <c r="V82" i="13"/>
  <c r="G84" i="13"/>
  <c r="I84" i="13"/>
  <c r="K84" i="13"/>
  <c r="M84" i="13"/>
  <c r="O84" i="13"/>
  <c r="Q84" i="13"/>
  <c r="V84" i="13"/>
  <c r="G87" i="13"/>
  <c r="M87" i="13" s="1"/>
  <c r="I87" i="13"/>
  <c r="K87" i="13"/>
  <c r="O87" i="13"/>
  <c r="O79" i="13" s="1"/>
  <c r="Q87" i="13"/>
  <c r="V87" i="13"/>
  <c r="G90" i="13"/>
  <c r="M90" i="13" s="1"/>
  <c r="I90" i="13"/>
  <c r="K90" i="13"/>
  <c r="O90" i="13"/>
  <c r="Q90" i="13"/>
  <c r="V90" i="13"/>
  <c r="G95" i="13"/>
  <c r="I95" i="13"/>
  <c r="K95" i="13"/>
  <c r="M95" i="13"/>
  <c r="O95" i="13"/>
  <c r="Q95" i="13"/>
  <c r="V95" i="13"/>
  <c r="G97" i="13"/>
  <c r="I97" i="13"/>
  <c r="K97" i="13"/>
  <c r="M97" i="13"/>
  <c r="O97" i="13"/>
  <c r="Q97" i="13"/>
  <c r="V97" i="13"/>
  <c r="G101" i="13"/>
  <c r="M101" i="13" s="1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5" i="13"/>
  <c r="I105" i="13"/>
  <c r="K105" i="13"/>
  <c r="M105" i="13"/>
  <c r="O105" i="13"/>
  <c r="Q105" i="13"/>
  <c r="V105" i="13"/>
  <c r="G107" i="13"/>
  <c r="I107" i="13"/>
  <c r="K107" i="13"/>
  <c r="M107" i="13"/>
  <c r="O107" i="13"/>
  <c r="Q107" i="13"/>
  <c r="V107" i="13"/>
  <c r="G110" i="13"/>
  <c r="M110" i="13" s="1"/>
  <c r="I110" i="13"/>
  <c r="K110" i="13"/>
  <c r="O110" i="13"/>
  <c r="Q110" i="13"/>
  <c r="V110" i="13"/>
  <c r="G111" i="13"/>
  <c r="M111" i="13" s="1"/>
  <c r="I111" i="13"/>
  <c r="K111" i="13"/>
  <c r="O111" i="13"/>
  <c r="Q111" i="13"/>
  <c r="V111" i="13"/>
  <c r="G113" i="13"/>
  <c r="I113" i="13"/>
  <c r="K113" i="13"/>
  <c r="M113" i="13"/>
  <c r="O113" i="13"/>
  <c r="Q113" i="13"/>
  <c r="V113" i="13"/>
  <c r="G115" i="13"/>
  <c r="I115" i="13"/>
  <c r="K115" i="13"/>
  <c r="M115" i="13"/>
  <c r="O115" i="13"/>
  <c r="Q115" i="13"/>
  <c r="V115" i="13"/>
  <c r="G116" i="13"/>
  <c r="M116" i="13" s="1"/>
  <c r="I116" i="13"/>
  <c r="K116" i="13"/>
  <c r="O116" i="13"/>
  <c r="Q116" i="13"/>
  <c r="V116" i="13"/>
  <c r="G117" i="13"/>
  <c r="M117" i="13" s="1"/>
  <c r="I117" i="13"/>
  <c r="K117" i="13"/>
  <c r="O117" i="13"/>
  <c r="Q117" i="13"/>
  <c r="V117" i="13"/>
  <c r="G119" i="13"/>
  <c r="I119" i="13"/>
  <c r="K119" i="13"/>
  <c r="M119" i="13"/>
  <c r="O119" i="13"/>
  <c r="Q119" i="13"/>
  <c r="V119" i="13"/>
  <c r="G121" i="13"/>
  <c r="I121" i="13"/>
  <c r="K121" i="13"/>
  <c r="M121" i="13"/>
  <c r="O121" i="13"/>
  <c r="Q121" i="13"/>
  <c r="V121" i="13"/>
  <c r="G123" i="13"/>
  <c r="O123" i="13"/>
  <c r="G124" i="13"/>
  <c r="M124" i="13" s="1"/>
  <c r="M123" i="13" s="1"/>
  <c r="I124" i="13"/>
  <c r="I123" i="13" s="1"/>
  <c r="K124" i="13"/>
  <c r="K123" i="13" s="1"/>
  <c r="O124" i="13"/>
  <c r="Q124" i="13"/>
  <c r="Q123" i="13" s="1"/>
  <c r="V124" i="13"/>
  <c r="V123" i="13" s="1"/>
  <c r="K129" i="13"/>
  <c r="V129" i="13"/>
  <c r="G130" i="13"/>
  <c r="G129" i="13" s="1"/>
  <c r="I130" i="13"/>
  <c r="I129" i="13" s="1"/>
  <c r="K130" i="13"/>
  <c r="M130" i="13"/>
  <c r="M129" i="13" s="1"/>
  <c r="O130" i="13"/>
  <c r="O129" i="13" s="1"/>
  <c r="Q130" i="13"/>
  <c r="Q129" i="13" s="1"/>
  <c r="V130" i="13"/>
  <c r="G131" i="13"/>
  <c r="O131" i="13"/>
  <c r="G132" i="13"/>
  <c r="I132" i="13"/>
  <c r="I131" i="13" s="1"/>
  <c r="K132" i="13"/>
  <c r="K131" i="13" s="1"/>
  <c r="M132" i="13"/>
  <c r="M131" i="13" s="1"/>
  <c r="O132" i="13"/>
  <c r="Q132" i="13"/>
  <c r="Q131" i="13" s="1"/>
  <c r="V132" i="13"/>
  <c r="V131" i="13" s="1"/>
  <c r="K133" i="13"/>
  <c r="V133" i="13"/>
  <c r="G134" i="13"/>
  <c r="I134" i="13"/>
  <c r="I133" i="13" s="1"/>
  <c r="K134" i="13"/>
  <c r="M134" i="13"/>
  <c r="O134" i="13"/>
  <c r="Q134" i="13"/>
  <c r="Q133" i="13" s="1"/>
  <c r="V134" i="13"/>
  <c r="G136" i="13"/>
  <c r="M136" i="13" s="1"/>
  <c r="I136" i="13"/>
  <c r="K136" i="13"/>
  <c r="O136" i="13"/>
  <c r="O133" i="13" s="1"/>
  <c r="Q136" i="13"/>
  <c r="V136" i="13"/>
  <c r="G138" i="13"/>
  <c r="G137" i="13" s="1"/>
  <c r="I138" i="13"/>
  <c r="K138" i="13"/>
  <c r="K137" i="13" s="1"/>
  <c r="O138" i="13"/>
  <c r="O137" i="13" s="1"/>
  <c r="Q138" i="13"/>
  <c r="V138" i="13"/>
  <c r="V137" i="13" s="1"/>
  <c r="G140" i="13"/>
  <c r="I140" i="13"/>
  <c r="K140" i="13"/>
  <c r="M140" i="13"/>
  <c r="O140" i="13"/>
  <c r="Q140" i="13"/>
  <c r="V140" i="13"/>
  <c r="G141" i="13"/>
  <c r="M141" i="13" s="1"/>
  <c r="I141" i="13"/>
  <c r="K141" i="13"/>
  <c r="O141" i="13"/>
  <c r="Q141" i="13"/>
  <c r="V141" i="13"/>
  <c r="G142" i="13"/>
  <c r="I142" i="13"/>
  <c r="I137" i="13" s="1"/>
  <c r="K142" i="13"/>
  <c r="M142" i="13"/>
  <c r="O142" i="13"/>
  <c r="Q142" i="13"/>
  <c r="Q137" i="13" s="1"/>
  <c r="V142" i="13"/>
  <c r="G144" i="13"/>
  <c r="I144" i="13"/>
  <c r="I143" i="13" s="1"/>
  <c r="K144" i="13"/>
  <c r="M144" i="13"/>
  <c r="O144" i="13"/>
  <c r="Q144" i="13"/>
  <c r="Q143" i="13" s="1"/>
  <c r="V144" i="13"/>
  <c r="G145" i="13"/>
  <c r="M145" i="13" s="1"/>
  <c r="I145" i="13"/>
  <c r="K145" i="13"/>
  <c r="O145" i="13"/>
  <c r="O143" i="13" s="1"/>
  <c r="Q145" i="13"/>
  <c r="V145" i="13"/>
  <c r="G148" i="13"/>
  <c r="I148" i="13"/>
  <c r="K148" i="13"/>
  <c r="M148" i="13"/>
  <c r="O148" i="13"/>
  <c r="Q148" i="13"/>
  <c r="V148" i="13"/>
  <c r="G150" i="13"/>
  <c r="M150" i="13" s="1"/>
  <c r="I150" i="13"/>
  <c r="K150" i="13"/>
  <c r="K143" i="13" s="1"/>
  <c r="O150" i="13"/>
  <c r="Q150" i="13"/>
  <c r="V150" i="13"/>
  <c r="V143" i="13" s="1"/>
  <c r="G152" i="13"/>
  <c r="I152" i="13"/>
  <c r="K152" i="13"/>
  <c r="M152" i="13"/>
  <c r="O152" i="13"/>
  <c r="Q152" i="13"/>
  <c r="V152" i="13"/>
  <c r="G155" i="13"/>
  <c r="M155" i="13" s="1"/>
  <c r="I155" i="13"/>
  <c r="K155" i="13"/>
  <c r="O155" i="13"/>
  <c r="Q155" i="13"/>
  <c r="V155" i="13"/>
  <c r="G161" i="13"/>
  <c r="G160" i="13" s="1"/>
  <c r="I161" i="13"/>
  <c r="K161" i="13"/>
  <c r="K160" i="13" s="1"/>
  <c r="O161" i="13"/>
  <c r="O160" i="13" s="1"/>
  <c r="Q161" i="13"/>
  <c r="V161" i="13"/>
  <c r="V160" i="13" s="1"/>
  <c r="G162" i="13"/>
  <c r="I162" i="13"/>
  <c r="K162" i="13"/>
  <c r="M162" i="13"/>
  <c r="O162" i="13"/>
  <c r="Q162" i="13"/>
  <c r="V162" i="13"/>
  <c r="G163" i="13"/>
  <c r="M163" i="13" s="1"/>
  <c r="I163" i="13"/>
  <c r="K163" i="13"/>
  <c r="O163" i="13"/>
  <c r="Q163" i="13"/>
  <c r="V163" i="13"/>
  <c r="G164" i="13"/>
  <c r="I164" i="13"/>
  <c r="I160" i="13" s="1"/>
  <c r="K164" i="13"/>
  <c r="M164" i="13"/>
  <c r="O164" i="13"/>
  <c r="Q164" i="13"/>
  <c r="Q160" i="13" s="1"/>
  <c r="V164" i="13"/>
  <c r="G168" i="13"/>
  <c r="M168" i="13" s="1"/>
  <c r="I168" i="13"/>
  <c r="K168" i="13"/>
  <c r="O168" i="13"/>
  <c r="Q168" i="13"/>
  <c r="V168" i="13"/>
  <c r="G174" i="13"/>
  <c r="M174" i="13" s="1"/>
  <c r="M173" i="13" s="1"/>
  <c r="I174" i="13"/>
  <c r="I173" i="13" s="1"/>
  <c r="K174" i="13"/>
  <c r="K173" i="13" s="1"/>
  <c r="O174" i="13"/>
  <c r="O173" i="13" s="1"/>
  <c r="Q174" i="13"/>
  <c r="Q173" i="13" s="1"/>
  <c r="V174" i="13"/>
  <c r="V173" i="13" s="1"/>
  <c r="G176" i="13"/>
  <c r="I176" i="13"/>
  <c r="K176" i="13"/>
  <c r="M176" i="13"/>
  <c r="O176" i="13"/>
  <c r="Q176" i="13"/>
  <c r="V176" i="13"/>
  <c r="G179" i="13"/>
  <c r="I179" i="13"/>
  <c r="K179" i="13"/>
  <c r="M179" i="13"/>
  <c r="O179" i="13"/>
  <c r="Q179" i="13"/>
  <c r="V179" i="13"/>
  <c r="G180" i="13"/>
  <c r="I180" i="13"/>
  <c r="K180" i="13"/>
  <c r="M180" i="13"/>
  <c r="O180" i="13"/>
  <c r="Q180" i="13"/>
  <c r="V180" i="13"/>
  <c r="G182" i="13"/>
  <c r="M182" i="13" s="1"/>
  <c r="I182" i="13"/>
  <c r="K182" i="13"/>
  <c r="O182" i="13"/>
  <c r="Q182" i="13"/>
  <c r="V182" i="13"/>
  <c r="G186" i="13"/>
  <c r="I186" i="13"/>
  <c r="O186" i="13"/>
  <c r="Q186" i="13"/>
  <c r="G187" i="13"/>
  <c r="I187" i="13"/>
  <c r="K187" i="13"/>
  <c r="K186" i="13" s="1"/>
  <c r="M187" i="13"/>
  <c r="M186" i="13" s="1"/>
  <c r="O187" i="13"/>
  <c r="Q187" i="13"/>
  <c r="V187" i="13"/>
  <c r="V186" i="13" s="1"/>
  <c r="G190" i="13"/>
  <c r="I190" i="13"/>
  <c r="K190" i="13"/>
  <c r="M190" i="13"/>
  <c r="O190" i="13"/>
  <c r="Q190" i="13"/>
  <c r="V190" i="13"/>
  <c r="G194" i="13"/>
  <c r="O194" i="13"/>
  <c r="G195" i="13"/>
  <c r="M195" i="13" s="1"/>
  <c r="M194" i="13" s="1"/>
  <c r="I195" i="13"/>
  <c r="I194" i="13" s="1"/>
  <c r="K195" i="13"/>
  <c r="K194" i="13" s="1"/>
  <c r="O195" i="13"/>
  <c r="Q195" i="13"/>
  <c r="Q194" i="13" s="1"/>
  <c r="V195" i="13"/>
  <c r="V194" i="13" s="1"/>
  <c r="G197" i="13"/>
  <c r="I197" i="13"/>
  <c r="K197" i="13"/>
  <c r="M197" i="13"/>
  <c r="O197" i="13"/>
  <c r="Q197" i="13"/>
  <c r="V197" i="13"/>
  <c r="G199" i="13"/>
  <c r="M199" i="13" s="1"/>
  <c r="I199" i="13"/>
  <c r="K199" i="13"/>
  <c r="O199" i="13"/>
  <c r="O196" i="13" s="1"/>
  <c r="Q199" i="13"/>
  <c r="V199" i="13"/>
  <c r="G200" i="13"/>
  <c r="M200" i="13" s="1"/>
  <c r="I200" i="13"/>
  <c r="I196" i="13" s="1"/>
  <c r="K200" i="13"/>
  <c r="O200" i="13"/>
  <c r="Q200" i="13"/>
  <c r="Q196" i="13" s="1"/>
  <c r="V200" i="13"/>
  <c r="G201" i="13"/>
  <c r="M201" i="13" s="1"/>
  <c r="I201" i="13"/>
  <c r="K201" i="13"/>
  <c r="K196" i="13" s="1"/>
  <c r="O201" i="13"/>
  <c r="Q201" i="13"/>
  <c r="V201" i="13"/>
  <c r="V196" i="13" s="1"/>
  <c r="G202" i="13"/>
  <c r="I202" i="13"/>
  <c r="K202" i="13"/>
  <c r="M202" i="13"/>
  <c r="O202" i="13"/>
  <c r="Q202" i="13"/>
  <c r="V202" i="13"/>
  <c r="G203" i="13"/>
  <c r="M203" i="13" s="1"/>
  <c r="I203" i="13"/>
  <c r="K203" i="13"/>
  <c r="O203" i="13"/>
  <c r="Q203" i="13"/>
  <c r="V203" i="13"/>
  <c r="G204" i="13"/>
  <c r="I204" i="13"/>
  <c r="O204" i="13"/>
  <c r="Q204" i="13"/>
  <c r="G205" i="13"/>
  <c r="M205" i="13" s="1"/>
  <c r="M204" i="13" s="1"/>
  <c r="I205" i="13"/>
  <c r="K205" i="13"/>
  <c r="K204" i="13" s="1"/>
  <c r="O205" i="13"/>
  <c r="Q205" i="13"/>
  <c r="V205" i="13"/>
  <c r="V204" i="13" s="1"/>
  <c r="K206" i="13"/>
  <c r="V206" i="13"/>
  <c r="G207" i="13"/>
  <c r="M207" i="13" s="1"/>
  <c r="M206" i="13" s="1"/>
  <c r="I207" i="13"/>
  <c r="I206" i="13" s="1"/>
  <c r="K207" i="13"/>
  <c r="O207" i="13"/>
  <c r="O206" i="13" s="1"/>
  <c r="Q207" i="13"/>
  <c r="Q206" i="13" s="1"/>
  <c r="V207" i="13"/>
  <c r="G208" i="13"/>
  <c r="I208" i="13"/>
  <c r="O208" i="13"/>
  <c r="Q208" i="13"/>
  <c r="G209" i="13"/>
  <c r="M209" i="13" s="1"/>
  <c r="M208" i="13" s="1"/>
  <c r="I209" i="13"/>
  <c r="K209" i="13"/>
  <c r="K208" i="13" s="1"/>
  <c r="O209" i="13"/>
  <c r="Q209" i="13"/>
  <c r="V209" i="13"/>
  <c r="V208" i="13" s="1"/>
  <c r="K210" i="13"/>
  <c r="V210" i="13"/>
  <c r="G211" i="13"/>
  <c r="M211" i="13" s="1"/>
  <c r="M210" i="13" s="1"/>
  <c r="I211" i="13"/>
  <c r="I210" i="13" s="1"/>
  <c r="K211" i="13"/>
  <c r="O211" i="13"/>
  <c r="O210" i="13" s="1"/>
  <c r="Q211" i="13"/>
  <c r="Q210" i="13" s="1"/>
  <c r="V211" i="13"/>
  <c r="G213" i="13"/>
  <c r="I213" i="13"/>
  <c r="K213" i="13"/>
  <c r="K212" i="13" s="1"/>
  <c r="M213" i="13"/>
  <c r="O213" i="13"/>
  <c r="Q213" i="13"/>
  <c r="V213" i="13"/>
  <c r="V212" i="13" s="1"/>
  <c r="G217" i="13"/>
  <c r="I217" i="13"/>
  <c r="K217" i="13"/>
  <c r="M217" i="13"/>
  <c r="O217" i="13"/>
  <c r="Q217" i="13"/>
  <c r="V217" i="13"/>
  <c r="G221" i="13"/>
  <c r="G212" i="13" s="1"/>
  <c r="I221" i="13"/>
  <c r="K221" i="13"/>
  <c r="O221" i="13"/>
  <c r="O212" i="13" s="1"/>
  <c r="Q221" i="13"/>
  <c r="V221" i="13"/>
  <c r="G226" i="13"/>
  <c r="M226" i="13" s="1"/>
  <c r="I226" i="13"/>
  <c r="I212" i="13" s="1"/>
  <c r="K226" i="13"/>
  <c r="O226" i="13"/>
  <c r="Q226" i="13"/>
  <c r="Q212" i="13" s="1"/>
  <c r="V226" i="13"/>
  <c r="G230" i="13"/>
  <c r="I230" i="13"/>
  <c r="K230" i="13"/>
  <c r="M230" i="13"/>
  <c r="O230" i="13"/>
  <c r="Q230" i="13"/>
  <c r="V230" i="13"/>
  <c r="G235" i="13"/>
  <c r="I235" i="13"/>
  <c r="K235" i="13"/>
  <c r="M235" i="13"/>
  <c r="O235" i="13"/>
  <c r="Q235" i="13"/>
  <c r="V235" i="13"/>
  <c r="G239" i="13"/>
  <c r="M239" i="13" s="1"/>
  <c r="I239" i="13"/>
  <c r="K239" i="13"/>
  <c r="O239" i="13"/>
  <c r="Q239" i="13"/>
  <c r="V239" i="13"/>
  <c r="AE244" i="13"/>
  <c r="AF244" i="13"/>
  <c r="G21" i="12"/>
  <c r="BA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M16" i="12" s="1"/>
  <c r="M15" i="12" s="1"/>
  <c r="I16" i="12"/>
  <c r="I15" i="12" s="1"/>
  <c r="K16" i="12"/>
  <c r="K15" i="12" s="1"/>
  <c r="O16" i="12"/>
  <c r="Q16" i="12"/>
  <c r="Q15" i="12" s="1"/>
  <c r="V16" i="12"/>
  <c r="V15" i="12" s="1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AE21" i="12"/>
  <c r="AF21" i="12"/>
  <c r="I20" i="1"/>
  <c r="I19" i="1"/>
  <c r="I18" i="1"/>
  <c r="I16" i="1"/>
  <c r="I76" i="1"/>
  <c r="J75" i="1" s="1"/>
  <c r="F44" i="1"/>
  <c r="G23" i="1" s="1"/>
  <c r="G44" i="1"/>
  <c r="G25" i="1" s="1"/>
  <c r="H44" i="1"/>
  <c r="I44" i="1"/>
  <c r="J43" i="1" s="1"/>
  <c r="I43" i="1"/>
  <c r="I42" i="1"/>
  <c r="I41" i="1"/>
  <c r="I40" i="1"/>
  <c r="I39" i="1"/>
  <c r="J55" i="1" l="1"/>
  <c r="J57" i="1"/>
  <c r="J67" i="1"/>
  <c r="J73" i="1"/>
  <c r="J51" i="1"/>
  <c r="J59" i="1"/>
  <c r="J65" i="1"/>
  <c r="J71" i="1"/>
  <c r="J53" i="1"/>
  <c r="J61" i="1"/>
  <c r="J63" i="1"/>
  <c r="J69" i="1"/>
  <c r="J52" i="1"/>
  <c r="J54" i="1"/>
  <c r="J56" i="1"/>
  <c r="J58" i="1"/>
  <c r="J60" i="1"/>
  <c r="J62" i="1"/>
  <c r="J64" i="1"/>
  <c r="J66" i="1"/>
  <c r="J68" i="1"/>
  <c r="J70" i="1"/>
  <c r="J72" i="1"/>
  <c r="J74" i="1"/>
  <c r="A27" i="1"/>
  <c r="A28" i="1" s="1"/>
  <c r="G28" i="1" s="1"/>
  <c r="G27" i="1" s="1"/>
  <c r="G29" i="1" s="1"/>
  <c r="J40" i="1"/>
  <c r="J42" i="1"/>
  <c r="J39" i="1"/>
  <c r="J44" i="1" s="1"/>
  <c r="J41" i="1"/>
  <c r="M196" i="13"/>
  <c r="M79" i="13"/>
  <c r="M20" i="13"/>
  <c r="M133" i="13"/>
  <c r="M143" i="13"/>
  <c r="M66" i="13"/>
  <c r="G196" i="13"/>
  <c r="G143" i="13"/>
  <c r="G133" i="13"/>
  <c r="M221" i="13"/>
  <c r="M212" i="13" s="1"/>
  <c r="G210" i="13"/>
  <c r="G206" i="13"/>
  <c r="G173" i="13"/>
  <c r="M161" i="13"/>
  <c r="M160" i="13" s="1"/>
  <c r="M138" i="13"/>
  <c r="M137" i="13" s="1"/>
  <c r="G63" i="13"/>
  <c r="G79" i="13"/>
  <c r="G20" i="13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7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<sst xmlns="http://schemas.openxmlformats.org/spreadsheetml/2006/main" count="1213" uniqueCount="458">
  <si>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</si>
  <si>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</si>
  <si>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</si>
  <si>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</si>
  <si>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</si>
  <si>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</si>
  <si>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</si>
  <si>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</si>
  <si>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</si>
  <si>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</si>
  <si>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</si>
  <si>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</si>
  <si>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</si>
  <si>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</si>
  <si>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</si>
  <si>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</si>
  <si>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</si>
  <si>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</si>
  <si>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</si>
  <si>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</si>
  <si>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</si>
  <si>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</si>
  <si>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</si>
  <si>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</si>
  <si>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</si>
  <si>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</si>
  <si>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</si>
  <si>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</si>
  <si>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</si>
  <si>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</si>
  <si>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</si>
  <si>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</si>
  <si>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</si>
  <si>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</si>
  <si>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</si>
  <si>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</si>
  <si>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</si>
  <si>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</si>
  <si>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</si>
  <si>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</si>
  <si>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</si>
  <si>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</si>
  <si>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</si>
  <si>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2016/026-18PaK</t>
  </si>
  <si>
    <t>XVIII.etapa ESF+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</si>
  <si>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</si>
  <si>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</si>
  <si>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</si>
  <si>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</si>
  <si>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</si>
  <si>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</si>
  <si>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</si>
  <si>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</si>
  <si>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</si>
  <si>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</si>
  <si>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</si>
  <si>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</si>
  <si>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</si>
  <si>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</si>
  <si>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0-DVD</t>
  </si>
  <si>
    <t>VN+ON</t>
  </si>
  <si>
    <t>1</t>
  </si>
  <si>
    <t>1-XVIII-DVD (2017)</t>
  </si>
  <si>
    <t>stavební část+profese</t>
  </si>
  <si>
    <t>Celkem za stavbu</t>
  </si>
  <si>
    <t>CZK</t>
  </si>
  <si>
    <t>Rekapitulace dílů</t>
  </si>
  <si>
    <t>Typ dílu</t>
  </si>
  <si>
    <t>311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</si>
  <si>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</si>
  <si>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</si>
  <si>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</si>
  <si>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</si>
  <si>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</si>
  <si>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</si>
  <si>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</si>
  <si>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</si>
  <si>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</si>
  <si>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</si>
  <si>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</si>
  <si>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</si>
  <si>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</si>
  <si>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</si>
  <si>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</si>
  <si>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</si>
  <si>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</si>
  <si>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</si>
  <si>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</si>
  <si>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</si>
  <si>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</si>
  <si>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</si>
  <si>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</si>
  <si>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</si>
  <si>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</si>
  <si>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</si>
  <si>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</si>
  <si>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</si>
  <si>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</si>
  <si>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</si>
  <si>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</si>
  <si>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790 6</t>
  </si>
  <si>
    <t>Tabule</t>
  </si>
  <si>
    <t>799</t>
  </si>
  <si>
    <t>Ostatní výrobky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</si>
  <si>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</si>
  <si>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</si>
  <si>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</si>
  <si>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</si>
  <si>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</si>
  <si>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</si>
  <si>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</si>
  <si>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</si>
  <si>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</si>
  <si>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</si>
  <si>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</si>
  <si>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</si>
  <si>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</si>
  <si>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</si>
  <si>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</si>
  <si>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</si>
  <si>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</si>
  <si>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</si>
  <si>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</si>
  <si>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</si>
  <si>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</si>
  <si>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</si>
  <si>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</si>
  <si>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</si>
  <si>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</si>
  <si>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</si>
  <si>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</si>
  <si>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</si>
  <si>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</si>
  <si>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</si>
  <si>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</si>
  <si>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</si>
  <si>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</si>
  <si>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</si>
  <si>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</si>
  <si>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</si>
  <si>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</si>
  <si>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</si>
  <si>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</si>
  <si>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</si>
  <si>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</si>
  <si>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</si>
  <si>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</si>
  <si>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</si>
  <si>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</si>
  <si>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</si>
  <si>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</si>
  <si>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</si>
  <si>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</si>
  <si>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</si>
  <si>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</si>
  <si>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</si>
  <si>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</si>
  <si>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</si>
  <si>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</si>
  <si>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</si>
  <si>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004111a</t>
  </si>
  <si>
    <t>Stavební pasport</t>
  </si>
  <si>
    <t>Vlastní</t>
  </si>
  <si>
    <t>POL99_8</t>
  </si>
  <si>
    <t>004111b</t>
  </si>
  <si>
    <t>Technologický  pasport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</si>
  <si>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</si>
  <si>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</si>
  <si>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</si>
  <si>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</si>
  <si>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</si>
  <si>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</si>
  <si>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342266111RT1</t>
  </si>
  <si>
    <t>Předstěny opláštěné sádrokartonovými deskami obklad stěn sádrokartonem na ocelovou konstrukci z profilů CW 50 tloušťka desky 12, 5 mm, standard, tloušťka izolace 50 mm</t>
  </si>
  <si>
    <t>m2</t>
  </si>
  <si>
    <t>801-1</t>
  </si>
  <si>
    <t>POL1_</t>
  </si>
  <si>
    <t>6,7*1,945</t>
  </si>
  <si>
    <t>VV</t>
  </si>
  <si>
    <t>rozvody chladu : 10</t>
  </si>
  <si>
    <t>342267111RT1</t>
  </si>
  <si>
    <t>Obklady konstrukcí sádrokartonovými deskami obklady dřevěných konstrukcí_x000D_
 obklad sloupů a trámů do 500 x500 mm_x000D_
 1x opláštění, dvoustranné, deska standard tloušťky 12,5 mm</t>
  </si>
  <si>
    <t>m</t>
  </si>
  <si>
    <t>pozn.2 : 3,28+6,57</t>
  </si>
  <si>
    <t>3470131</t>
  </si>
  <si>
    <t>obklad napojení příčky na okenní profil SDK akustickou(modrou) deskou tl.12,5mm, kompl.dod+mtz vč.tmelení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</si>
  <si>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</si>
  <si>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</si>
  <si>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</si>
  <si>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pozn.3 vč.102 : ,22*(1,1+1,3)*2</t>
  </si>
  <si>
    <t>610991111R00</t>
  </si>
  <si>
    <t>Zakrývání výplní vnitřních otvorů, předmětů apod. Zakrývání výplní vnitřních otvorů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</si>
  <si>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</si>
  <si>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</si>
  <si>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</si>
  <si>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7,12*(1,1+1,3)</t>
  </si>
  <si>
    <t>612403399R00</t>
  </si>
  <si>
    <t>Hrubá výplň rýh ve stěnách, jakoukoliv maltou jakoukoliv maltou_x000D_
 jakékoliv šířky</t>
  </si>
  <si>
    <t>801-4</t>
  </si>
  <si>
    <t>jakékoliv šířky rýhy,</t>
  </si>
  <si>
    <t>,25*3,28</t>
  </si>
  <si>
    <t>612409991R00</t>
  </si>
  <si>
    <t>Začištění omítek kolem oken, dveří a obkladů apod. maltou vápenou</t>
  </si>
  <si>
    <t>(1,0+2,05*2)*2</t>
  </si>
  <si>
    <t>612421637R00</t>
  </si>
  <si>
    <t>Omítky vnitřní stěn vápenné nebo vápenocementové v podlaží i ve schodišti štukové</t>
  </si>
  <si>
    <t>1,5*(1,3+1,04)</t>
  </si>
  <si>
    <t>-(,8+1,04)*1,5</t>
  </si>
  <si>
    <t>stěny : 3,0*2,995</t>
  </si>
  <si>
    <t>612421331R00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</si>
  <si>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</si>
  <si>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</si>
  <si>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3,0*(7,03*2+7,55*2-3,0)</t>
  </si>
  <si>
    <t>-6,65*2,055+,22*7,12+(,22+,25)*(1,1+1,3)*2</t>
  </si>
  <si>
    <t>-,8*1,97</t>
  </si>
  <si>
    <t>-(1,3+1,04)*1,5</t>
  </si>
  <si>
    <t>612423531R00</t>
  </si>
  <si>
    <t xml:space="preserve">Omítka rýh ve stěnách maltou vápennou štuková, o šířce rýhy do 150 mm,  </t>
  </si>
  <si>
    <t>z pomocného pracovního lešení o výšce podlahy do 1900 mm a pro zatížení do 1,5 kPa,</t>
  </si>
  <si>
    <t>MaR : ,1*30</t>
  </si>
  <si>
    <t>612423631R00</t>
  </si>
  <si>
    <t xml:space="preserve">Omítka rýh ve stěnách maltou vápennou štuková, šířky rýhy přes 150 do 300 mm,  </t>
  </si>
  <si>
    <t>612445204R00</t>
  </si>
  <si>
    <t>Omítky a stěrky sádrové ze suchých směsí Stěrka sádrová RIMANO PRIMA, penetrace, tl.4 mm</t>
  </si>
  <si>
    <t>s penetrací podkladu</t>
  </si>
  <si>
    <t>3,0*(7,03*2+7,55*2-6,7)</t>
  </si>
  <si>
    <t>612451121R00</t>
  </si>
  <si>
    <t>Omítky vnitřního zdiva cementové hladké</t>
  </si>
  <si>
    <t>v podlaží i ve schodišti, zdiva cihelného, kamenného, smíšeného nebo betonového</t>
  </si>
  <si>
    <t>(,8+1,04)*1,5</t>
  </si>
  <si>
    <t>612473186R00</t>
  </si>
  <si>
    <t>Omítky vnitřní zdiva ze suchých směsí příplatek Příplatek za zabudované rohovníky</t>
  </si>
  <si>
    <t>omítka vápenocementová, strojně nebo ručně nanášená v podlaží i ve schodišti na jakýkoliv druh podkladu,</t>
  </si>
  <si>
    <t>3,0*3+(1,3+1,1)*2</t>
  </si>
  <si>
    <t>612481211RT2</t>
  </si>
  <si>
    <t>Vyztužení povrchu vnitřních stěn sklotextilní síťovinou s dodávkou síťoviny a stěrkového tmelu</t>
  </si>
  <si>
    <t>pozn.4 : 30</t>
  </si>
  <si>
    <t>612</t>
  </si>
  <si>
    <t>sešití trhlin</t>
  </si>
  <si>
    <t>pozn.5 : 12</t>
  </si>
  <si>
    <t>632441491R0x</t>
  </si>
  <si>
    <t>přebroušení stávající bet.mazaniny</t>
  </si>
  <si>
    <t>64899</t>
  </si>
  <si>
    <t>Osazení krytky spojovací  parapet.desek</t>
  </si>
  <si>
    <t>ks</t>
  </si>
  <si>
    <t>60775459R</t>
  </si>
  <si>
    <t>Spojka plastová pro DTD parapet</t>
  </si>
  <si>
    <t>kus</t>
  </si>
  <si>
    <t>SPCM</t>
  </si>
  <si>
    <t>POL3_</t>
  </si>
  <si>
    <t>941955001R00</t>
  </si>
  <si>
    <t>Lešení lehké pracovní pomocné pomocné, o výšce lešeňové podlahy do 1,2 m</t>
  </si>
  <si>
    <t>800-3</t>
  </si>
  <si>
    <t>2,0</t>
  </si>
  <si>
    <t>rozvody chladu : 2,0</t>
  </si>
  <si>
    <t>941955002R00</t>
  </si>
  <si>
    <t>Lešení lehké pracovní pomocné Lešení lehké pomocné, výška podlahy do 1,9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</si>
  <si>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</si>
  <si>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Vyčištění budov o výšce podlaží do 4 m</t>
  </si>
  <si>
    <t>8,2*7,03</t>
  </si>
  <si>
    <t>chodba : 2,5*15</t>
  </si>
  <si>
    <t>rozvody chladu : 15</t>
  </si>
  <si>
    <t>771578011R00</t>
  </si>
  <si>
    <t>Zvláštní úpravy spár Spára podlaha - stěna, silikonem</t>
  </si>
  <si>
    <t>800-771</t>
  </si>
  <si>
    <t>POL1_7</t>
  </si>
  <si>
    <t>vč. dodávky a montáže silikonu.</t>
  </si>
  <si>
    <t>kolem oken : 7,12*2+(1,1+1,3)*2</t>
  </si>
  <si>
    <t>968061125R00</t>
  </si>
  <si>
    <t>Vyvěšení nebo zavěšení dřevěných křídel Vyvěšení dřevěných dveřních křídel pl.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</si>
  <si>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</si>
  <si>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</si>
  <si>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</si>
  <si>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</si>
  <si>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</t>
  </si>
  <si>
    <t>974031147R00</t>
  </si>
  <si>
    <t>Vysekání rýh v jakémkoliv zdivu cihelném v ploše_x000D_
 do hloubky 70 mm, šířky do 300 mm</t>
  </si>
  <si>
    <t>Včetně pomocného lešení o výšce podlahy do 1900 mm a pro zatížení do 1,5 kPa  (150 kg/m2).</t>
  </si>
  <si>
    <t>3,28</t>
  </si>
  <si>
    <t>974042547R00</t>
  </si>
  <si>
    <t>Vysekání rýh v betonové a jiné monolitické dlažbě do hloubky 70 mm, šířky do 300 mm</t>
  </si>
  <si>
    <t>s betonovým podkladem,</t>
  </si>
  <si>
    <t>c : 1,64</t>
  </si>
  <si>
    <t>978013141R00</t>
  </si>
  <si>
    <t>Otlučení omítek vápenných nebo vápenocementových vnitřních stěn, v rozsahu do 30 %</t>
  </si>
  <si>
    <t>978013191R00</t>
  </si>
  <si>
    <t>Otlučení omítek vápenných nebo vápenocementových vnitřních stěn, v rozsahu do 100 %</t>
  </si>
  <si>
    <t>978059531R00</t>
  </si>
  <si>
    <t>Odsekání a odebrání obkladů stěn Odsekání vnitřních obkladů stěn nad 2 m2</t>
  </si>
  <si>
    <t>včetně otlučení podkladní omítky až na zdivo,</t>
  </si>
  <si>
    <t>767137801R00</t>
  </si>
  <si>
    <t>Demontáž stěn a příček z plechu příček sádrokartonových_x000D_
 roštu</t>
  </si>
  <si>
    <t>800-767</t>
  </si>
  <si>
    <t>767137803R00</t>
  </si>
  <si>
    <t>Demontáž stěn a příček z plechu příček sádrokartonových_x000D_
 desek do suti</t>
  </si>
  <si>
    <t>776401800RT1</t>
  </si>
  <si>
    <t>Demontáž soklíků nebo lišt pryžových nebo PVC Demontáž soklíků nebo lišt, pryžových nebo z PVC</t>
  </si>
  <si>
    <t>800-775</t>
  </si>
  <si>
    <t>7,03*2+7,55*2-,8</t>
  </si>
  <si>
    <t>776511810R00</t>
  </si>
  <si>
    <t>Odstranění povlakových podlah z nášlapné plochy Odstranění PVC a koberců lepených bez podložky</t>
  </si>
  <si>
    <t>52,54</t>
  </si>
  <si>
    <t>725290020R</t>
  </si>
  <si>
    <t>Demontáž umyvadla včetně baterie a konzol</t>
  </si>
  <si>
    <t>776519</t>
  </si>
  <si>
    <t>obroušení lepidla po odstranění koberců</t>
  </si>
  <si>
    <t>78690</t>
  </si>
  <si>
    <t>demontáž žaluzie horizontální vnitřní AL lamely</t>
  </si>
  <si>
    <t>960</t>
  </si>
  <si>
    <t>vyklízení  interiérového vybavení (katedra,lavice,věšáky...), uložení dle pokynů investora event.likvidace</t>
  </si>
  <si>
    <t>soubor</t>
  </si>
  <si>
    <t>960 5</t>
  </si>
  <si>
    <t>stávající tabule  - demontáž</t>
  </si>
  <si>
    <t>960 a</t>
  </si>
  <si>
    <t>demontáž světel</t>
  </si>
  <si>
    <t>a : 8</t>
  </si>
  <si>
    <t>974081</t>
  </si>
  <si>
    <t>odstranění silikonové spáry okolo oken</t>
  </si>
  <si>
    <t>9760</t>
  </si>
  <si>
    <t>Vybourání podlah.krabic</t>
  </si>
  <si>
    <t>b : ,3*(,3+7,03)</t>
  </si>
  <si>
    <t>999281111R00</t>
  </si>
  <si>
    <t>Přesun hmot pro opravy a údržbu objektů pro opravy a údržbu dosavadních objektů včetně vnějších plášťů_x000D_
 Přesun hmot pro opravy a údržbu do výšky 25 m</t>
  </si>
  <si>
    <t>t</t>
  </si>
  <si>
    <t>POL7_</t>
  </si>
  <si>
    <t>oborů 801, 803, 811 a 812</t>
  </si>
  <si>
    <t xml:space="preserve">Hmotnosti z položek s pořadovými čísly: : </t>
  </si>
  <si>
    <t xml:space="preserve">1,2,3,4,5,6,7,8,9,10,11,12,13,14,19,20,21,22,24,25,35, : </t>
  </si>
  <si>
    <t>Součet: : 3,13829</t>
  </si>
  <si>
    <t>ZTI (dle samostatného rozpočtu)</t>
  </si>
  <si>
    <t>Vytápění (dle samostatného rozpočtu)</t>
  </si>
  <si>
    <t xml:space="preserve">  poznámka</t>
  </si>
  <si>
    <t>výrobky nacenit kompletně vč. povrch.úprav,kování, kotvení ,zárubní a veškerých  prvků dle výpisu</t>
  </si>
  <si>
    <t>POL2_</t>
  </si>
  <si>
    <t>vč.přesunu hmot</t>
  </si>
  <si>
    <t>T 101</t>
  </si>
  <si>
    <t>T101   dřevěné vnitřní dveře  800/1970mm   Rw=32dB  - kompl.dod+mtz dle výpisu výrobků</t>
  </si>
  <si>
    <t>Z 201</t>
  </si>
  <si>
    <t>Z 201  SDK podhled  vč.reviz.dvířek - kompl.dod+mtz dle výpisu výrobků</t>
  </si>
  <si>
    <t>Z 202</t>
  </si>
  <si>
    <t>Z 202  SDK akustický podhled  vč.reviz.dvířek - kompl.dod+mtz dle výpisu výrobků</t>
  </si>
  <si>
    <t>Z 203</t>
  </si>
  <si>
    <t>Z 203  SDK obklad akustický, kompl.dodávka a montáž dle výpisu výrobků</t>
  </si>
  <si>
    <t>771111122R00</t>
  </si>
  <si>
    <t>Doplňkové práce při kladení dlažeb Montáž podlahových lišt přechodových</t>
  </si>
  <si>
    <t>776431010R00</t>
  </si>
  <si>
    <t>Montáž, lepení podlah. soklíků z kobercových pásů včetně dodávky soklíku kobercového</t>
  </si>
  <si>
    <t>včetně soklové lišty.</t>
  </si>
  <si>
    <t>6,98*2+7,55*2-,8</t>
  </si>
  <si>
    <t>776572200R00</t>
  </si>
  <si>
    <t>Položení povlakových podlah textilních montáž - podlahová krytina textilní ve specifikaci_x000D_
 Lepení povlakových podlah ze čtverců textilních</t>
  </si>
  <si>
    <t>všívaných a vpichovaných</t>
  </si>
  <si>
    <t>553700</t>
  </si>
  <si>
    <t>ukončovací nerez L profil  prorůzné druhy podlah</t>
  </si>
  <si>
    <t>,8*1,1</t>
  </si>
  <si>
    <t>697411</t>
  </si>
  <si>
    <t>Koberec čtvercový  500x500 mm  (dle standardů)</t>
  </si>
  <si>
    <t>52,54*1,05</t>
  </si>
  <si>
    <t>28,26*,05*1,1</t>
  </si>
  <si>
    <t>998776103R00</t>
  </si>
  <si>
    <t>Přesun hmot pro podlahy povlakové Přesun hmot pro podlahy povlakové, výšky do 24 m</t>
  </si>
  <si>
    <t>vodorovně do 50 m</t>
  </si>
  <si>
    <t xml:space="preserve">52,53,54,55, : </t>
  </si>
  <si>
    <t>Součet: : 0,28541</t>
  </si>
  <si>
    <t>777553010R00</t>
  </si>
  <si>
    <t>Podlahy ze stěrky silikátové s disperzí Doplňující práce pro podlahy ze stěrek silikátových Penetrace savého podkladu disperzí pod Nivelit</t>
  </si>
  <si>
    <t>800-773</t>
  </si>
  <si>
    <t>777553210R00</t>
  </si>
  <si>
    <t>Podlahy ze stěrky silikátové s disperzí Doplňující práce pro podlahy ze stěrek silikátových Vyrovnání podlah, samonivel. hmota Nivelit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</si>
  <si>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</si>
  <si>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</si>
  <si>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</si>
  <si>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m3</t>
  </si>
  <si>
    <t>včetně dvousložkové epoxidové penetrace.</t>
  </si>
  <si>
    <t>b : ,3*(7,03+,3)*,09</t>
  </si>
  <si>
    <t>c : ,25*1,64*,07</t>
  </si>
  <si>
    <t>998777103R00</t>
  </si>
  <si>
    <t>Přesun hmot pro podlahy syntetické Přesun hmot pro podlahy syntetické, výšky do 24 m</t>
  </si>
  <si>
    <t>50 m vodorovně</t>
  </si>
  <si>
    <t xml:space="preserve">57,58,59,60, : </t>
  </si>
  <si>
    <t>Součet: : 0,78876</t>
  </si>
  <si>
    <t>781101210RT2</t>
  </si>
  <si>
    <t>Příprava podkladu pod obklady Penetrace podkladu pod obklady</t>
  </si>
  <si>
    <t>včetně dodávky materiálu.</t>
  </si>
  <si>
    <t>781415013RT2</t>
  </si>
  <si>
    <t>Montáž obkladů vnitřních z obkládaček pórovinových montáž obkladů vnitřních  z obkladaček pórovinových do tmele Montáž obkladů stěn, porovin., do tmele, 15x15 cm</t>
  </si>
  <si>
    <t>10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</si>
  <si>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</si>
  <si>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</si>
  <si>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597813600R</t>
  </si>
  <si>
    <t>Obkládačka Color One 19,8x19,8 bílá mat</t>
  </si>
  <si>
    <t>12,76*1,05</t>
  </si>
  <si>
    <t>998781103R00</t>
  </si>
  <si>
    <t>Přesun hmot pro obklady keramické Přesun hmot pro obklady keramické, výšky do 24 m</t>
  </si>
  <si>
    <t xml:space="preserve">62,63,65, : </t>
  </si>
  <si>
    <t>Součet: : 0,19370</t>
  </si>
  <si>
    <t>784402801R00</t>
  </si>
  <si>
    <t>Odstranění maleb oškrabáním, v místnostech do 3,8 m</t>
  </si>
  <si>
    <t>800-784</t>
  </si>
  <si>
    <t>3,0*(6,98*2+7,55*2-6,7)-(6,75*2,055-4,0)</t>
  </si>
  <si>
    <t>(,25+,2)*(1,1+1,3)</t>
  </si>
  <si>
    <t>784442001RT2</t>
  </si>
  <si>
    <t>Malby z malířských směsí Malba disperzní interiérová HET, výška do 3,8 m, Klasik 1barevná, 2x nátěr, 1x penetrace</t>
  </si>
  <si>
    <t>2,945*(6,98*2+7,55*2)-(6,75*2,055-4,0)</t>
  </si>
  <si>
    <t>790</t>
  </si>
  <si>
    <t>Třídílná magnetická tabule 2000/1200mm, křídla 1000/1200mm s poličkou dl.2000mm, kompl.dod+mtz dle výpisu</t>
  </si>
  <si>
    <t>O 401a</t>
  </si>
  <si>
    <t>O 401  vnitřní žaluzie  1060/1360mm  - kompl.dod+mtz dle výpisu výrobků</t>
  </si>
  <si>
    <t>O 401b</t>
  </si>
  <si>
    <t>O 401  vnitřní žaluzie  1060/ 560mm  - kompl.dod+mtz dle výpisu výrobků</t>
  </si>
  <si>
    <t>O 402a</t>
  </si>
  <si>
    <t>O 402  vnitřní žaluzie  960/ 1260mm  - kompl.dod+mtz dle výpisu výrobků</t>
  </si>
  <si>
    <t>O 402b</t>
  </si>
  <si>
    <t>O 402  vnitřní žaluzie  1060/ 560mm  - kompl.dod+mtz dle výpisu výrobků</t>
  </si>
  <si>
    <t>O 403</t>
  </si>
  <si>
    <t>O 403  protisluneční fólie externí    kompl.dod+mtz dle výpisu výrobků</t>
  </si>
  <si>
    <t>POL12_1</t>
  </si>
  <si>
    <t>210</t>
  </si>
  <si>
    <t>Elektroinstalace -silnoproud  (dle samostatného rozpočtu)</t>
  </si>
  <si>
    <t>220</t>
  </si>
  <si>
    <t>Elektroinstalace -slaboproud  (dle samostatného rozpočtu)</t>
  </si>
  <si>
    <t>240</t>
  </si>
  <si>
    <t>Chlazení(dle samostatného rozpočtu)</t>
  </si>
  <si>
    <t>360</t>
  </si>
  <si>
    <t>MaR (dle samostatného rozpočtu)</t>
  </si>
  <si>
    <t>979011111R00</t>
  </si>
  <si>
    <t>Svislá doprava suti a vybouraných hmot Svislá doprava suti a vybour. hmot za 2.NP a 1.PP</t>
  </si>
  <si>
    <t>POL8_</t>
  </si>
  <si>
    <t xml:space="preserve">Demontážní hmotnosti z položek s pořadovými čísly: : </t>
  </si>
  <si>
    <t xml:space="preserve">24,25,26,27,28,29,30,31,33,34,36,39,40,41, : </t>
  </si>
  <si>
    <t>Součet: : 2,91267</t>
  </si>
  <si>
    <t>979011121R00</t>
  </si>
  <si>
    <t>Svislá doprava suti a vybouraných hmot Příplatek za každé další podlaží</t>
  </si>
  <si>
    <t>Součet: : 8,73802</t>
  </si>
  <si>
    <t>979081111R00</t>
  </si>
  <si>
    <t>Odvoz suti a vybouraných hmot na skládku Odvoz suti a vybour. hmot na skládku do 1 km</t>
  </si>
  <si>
    <t>Včetně naložení na dopravní prostředek a složení na skládku, bez poplatku za skládku.</t>
  </si>
  <si>
    <t>979081121R00</t>
  </si>
  <si>
    <t>Odvoz suti a vybouraných hmot na skládku Příplatek k odvozu za každý další 1 km</t>
  </si>
  <si>
    <t>Součet: : 40,77743</t>
  </si>
  <si>
    <t>979082111R00</t>
  </si>
  <si>
    <t>Vnitrostaveništní doprava suti a vybouraných hmot Vnitrostaveništní doprava suti do 10 m</t>
  </si>
  <si>
    <t>Včetně případného složení na staveništní deponii.</t>
  </si>
  <si>
    <t>979082121R00</t>
  </si>
  <si>
    <t>Vnitrostaveništní doprava suti a vybouraných hmot Příplatek k vnitrost. dopravě suti za dalších 5 m</t>
  </si>
  <si>
    <t>Součet: : 23,30139</t>
  </si>
  <si>
    <t>979990181R0x</t>
  </si>
  <si>
    <t>Poplatek za skládku suti - PVC podlahová krytina,kazety podhledu..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</si>
  <si>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</si>
  <si>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</si>
  <si>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</si>
  <si>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</si>
  <si>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</si>
  <si>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</si>
  <si>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</si>
  <si>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rekonstrukce a modernizace objektu prostá</t>
  </si>
  <si>
    <t>JKSOAkce</t>
  </si>
  <si>
    <t>Včetně: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</si>
</sst>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XFUaliJRpqRNhdVu6Xq1h+D1Z6JEHTPB6yzyDOKW5xx0IXoMGC6q9O7wDcfWy6qLTb8Z61CAvsBlXuGMB9tBrw==" saltValue="HWAUPCF3DMkvQpb+DgMra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99" t="s">
        <v>22</v>
      </c>
      <c r="C2" s="100"/>
      <c r="D2" s="101" t="s">
        <v>43</v>
      </c>
      <c r="E2" s="102" t="s">
        <v>44</v>
      </c>
      <c r="F2" s="103"/>
      <c r="G2" s="103"/>
      <c r="H2" s="103"/>
      <c r="I2" s="103"/>
      <c r="J2" s="104"/>
      <c r="O2" s="2"/>
    </row>
    <row r="3" spans="1:15" ht="27" hidden="1" customHeight="1" x14ac:dyDescent="0.25">
      <c r="A3" s="3"/>
      <c r="B3" s="105"/>
      <c r="C3" s="100"/>
      <c r="D3" s="106"/>
      <c r="E3" s="107"/>
      <c r="F3" s="108"/>
      <c r="G3" s="108"/>
      <c r="H3" s="108"/>
      <c r="I3" s="108"/>
      <c r="J3" s="109"/>
    </row>
    <row r="4" spans="1:15" ht="23.25" customHeight="1" x14ac:dyDescent="0.25">
      <c r="A4" s="3"/>
      <c r="B4" s="110"/>
      <c r="C4" s="111"/>
      <c r="D4" s="112"/>
      <c r="E4" s="113"/>
      <c r="F4" s="113"/>
      <c r="G4" s="113"/>
      <c r="H4" s="113"/>
      <c r="I4" s="113"/>
      <c r="J4" s="114"/>
    </row>
    <row r="5" spans="1:15" ht="24" customHeight="1" x14ac:dyDescent="0.25">
      <c r="A5" s="3"/>
      <c r="B5" s="42" t="s">
        <v>42</v>
      </c>
      <c r="C5" s="4"/>
      <c r="D5" s="115" t="s">
        <v>45</v>
      </c>
      <c r="E5" s="25"/>
      <c r="F5" s="25"/>
      <c r="G5" s="25"/>
      <c r="H5" s="26" t="s">
        <v>40</v>
      </c>
      <c r="I5" s="115" t="s">
        <v>49</v>
      </c>
      <c r="J5" s="10"/>
    </row>
    <row r="6" spans="1:15" ht="15.75" customHeight="1" x14ac:dyDescent="0.25">
      <c r="A6" s="3"/>
      <c r="B6" s="37"/>
      <c r="C6" s="25"/>
      <c r="D6" s="115" t="s">
        <v>46</v>
      </c>
      <c r="E6" s="25"/>
      <c r="F6" s="25"/>
      <c r="G6" s="25"/>
      <c r="H6" s="26" t="s">
        <v>34</v>
      </c>
      <c r="I6" s="115" t="s">
        <v>50</v>
      </c>
      <c r="J6" s="10"/>
    </row>
    <row r="7" spans="1:15" ht="15.75" customHeight="1" x14ac:dyDescent="0.25">
      <c r="A7" s="3"/>
      <c r="B7" s="38"/>
      <c r="C7" s="117" t="s">
        <v>48</v>
      </c>
      <c r="D7" s="116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18" t="s">
        <v>51</v>
      </c>
      <c r="E8" s="4"/>
      <c r="F8" s="4"/>
      <c r="G8" s="41"/>
      <c r="H8" s="26" t="s">
        <v>40</v>
      </c>
      <c r="I8" s="115" t="s">
        <v>54</v>
      </c>
      <c r="J8" s="10"/>
    </row>
    <row r="9" spans="1:15" ht="15.75" hidden="1" customHeight="1" x14ac:dyDescent="0.25">
      <c r="A9" s="3"/>
      <c r="B9" s="3"/>
      <c r="C9" s="4"/>
      <c r="D9" s="118" t="s">
        <v>52</v>
      </c>
      <c r="E9" s="4"/>
      <c r="F9" s="4"/>
      <c r="G9" s="41"/>
      <c r="H9" s="26" t="s">
        <v>34</v>
      </c>
      <c r="I9" s="115" t="s">
        <v>55</v>
      </c>
      <c r="J9" s="10"/>
    </row>
    <row r="10" spans="1:15" ht="15.75" hidden="1" customHeight="1" x14ac:dyDescent="0.25">
      <c r="A10" s="3"/>
      <c r="B10" s="47"/>
      <c r="C10" s="117" t="s">
        <v>48</v>
      </c>
      <c r="D10" s="119" t="s">
        <v>53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0"/>
      <c r="E11" s="120"/>
      <c r="F11" s="120"/>
      <c r="G11" s="120"/>
      <c r="H11" s="26" t="s">
        <v>40</v>
      </c>
      <c r="I11" s="124"/>
      <c r="J11" s="10"/>
    </row>
    <row r="12" spans="1:15" ht="15.75" customHeight="1" x14ac:dyDescent="0.25">
      <c r="A12" s="3"/>
      <c r="B12" s="37"/>
      <c r="C12" s="25"/>
      <c r="D12" s="121"/>
      <c r="E12" s="121"/>
      <c r="F12" s="121"/>
      <c r="G12" s="121"/>
      <c r="H12" s="26" t="s">
        <v>34</v>
      </c>
      <c r="I12" s="124"/>
      <c r="J12" s="10"/>
    </row>
    <row r="13" spans="1:15" ht="15.75" customHeight="1" x14ac:dyDescent="0.25">
      <c r="A13" s="3"/>
      <c r="B13" s="38"/>
      <c r="C13" s="123"/>
      <c r="D13" s="122"/>
      <c r="E13" s="122"/>
      <c r="F13" s="122"/>
      <c r="G13" s="122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90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SUMIF(F51:F75,A16,I51:I75)+SUMIF(F51:F75,"PSU",I51:I75)</f>
        <v>0</v>
      </c>
      <c r="J16" s="83"/>
    </row>
    <row r="17" spans="1:10" ht="23.25" customHeight="1" x14ac:dyDescent="0.25">
      <c r="A17" s="190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SUMIF(F51:F75,A17,I51:I75)</f>
        <v>0</v>
      </c>
      <c r="J17" s="83"/>
    </row>
    <row r="18" spans="1:10" ht="23.25" customHeight="1" x14ac:dyDescent="0.25">
      <c r="A18" s="190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SUMIF(F51:F75,A18,I51:I75)</f>
        <v>0</v>
      </c>
      <c r="J18" s="83"/>
    </row>
    <row r="19" spans="1:10" ht="23.25" customHeight="1" x14ac:dyDescent="0.25">
      <c r="A19" s="190" t="s">
        <v>115</v>
      </c>
      <c r="B19" s="52" t="s">
        <v>27</v>
      </c>
      <c r="C19" s="53"/>
      <c r="D19" s="54"/>
      <c r="E19" s="81"/>
      <c r="F19" s="82"/>
      <c r="G19" s="81"/>
      <c r="H19" s="82"/>
      <c r="I19" s="81">
        <f>SUMIF(F51:F75,A19,I51:I75)</f>
        <v>0</v>
      </c>
      <c r="J19" s="83"/>
    </row>
    <row r="20" spans="1:10" ht="23.25" customHeight="1" x14ac:dyDescent="0.25">
      <c r="A20" s="190" t="s">
        <v>116</v>
      </c>
      <c r="B20" s="52" t="s">
        <v>28</v>
      </c>
      <c r="C20" s="53"/>
      <c r="D20" s="54"/>
      <c r="E20" s="81"/>
      <c r="F20" s="82"/>
      <c r="G20" s="81"/>
      <c r="H20" s="82"/>
      <c r="I20" s="81">
        <f>SUMIF(F51:F75,A20,I51:I75)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/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hidden="1" customHeight="1" x14ac:dyDescent="0.25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I23*E23/100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/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hidden="1" customHeight="1" x14ac:dyDescent="0.25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I25*E25/100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80">
        <f>CenaCelkemBezDPH-(ZakladDPHSni+ZakladDPHZakl)</f>
        <v>0</v>
      </c>
      <c r="H27" s="80"/>
      <c r="I27" s="80"/>
      <c r="J27" s="58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3" t="s">
        <v>23</v>
      </c>
      <c r="C28" s="164"/>
      <c r="D28" s="164"/>
      <c r="E28" s="165"/>
      <c r="F28" s="166"/>
      <c r="G28" s="167">
        <f>IF(A28&gt;50, ROUNDUP(A27, 0), ROUNDDOWN(A27, 0))</f>
        <v>0</v>
      </c>
      <c r="H28" s="167"/>
      <c r="I28" s="167"/>
      <c r="J28" s="168" t="str">
        <f t="shared" si="0"/>
        <v>CZK</v>
      </c>
    </row>
    <row r="29" spans="1:10" ht="27.75" hidden="1" customHeight="1" thickBot="1" x14ac:dyDescent="0.3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43123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5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29">
        <v>1</v>
      </c>
      <c r="B39" s="140" t="s">
        <v>56</v>
      </c>
      <c r="C39" s="141"/>
      <c r="D39" s="142"/>
      <c r="E39" s="142"/>
      <c r="F39" s="143">
        <f>'00 0-DVD Naklady'!AE21+'1 1-XVIII-DVD (2017) Pol'!AE244</f>
        <v>0</v>
      </c>
      <c r="G39" s="144">
        <f>'00 0-DVD Naklady'!AF21+'1 1-XVIII-DVD (2017) Pol'!AF244</f>
        <v>0</v>
      </c>
      <c r="H39" s="145"/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5">
      <c r="A40" s="129">
        <v>2</v>
      </c>
      <c r="B40" s="148" t="s">
        <v>57</v>
      </c>
      <c r="C40" s="149" t="s">
        <v>58</v>
      </c>
      <c r="D40" s="150"/>
      <c r="E40" s="150"/>
      <c r="F40" s="151">
        <f>'00 0-DVD Naklady'!AE21</f>
        <v>0</v>
      </c>
      <c r="G40" s="152">
        <f>'00 0-DVD Naklady'!AF21</f>
        <v>0</v>
      </c>
      <c r="H40" s="152"/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29">
        <v>3</v>
      </c>
      <c r="B41" s="155" t="s">
        <v>59</v>
      </c>
      <c r="C41" s="141" t="s">
        <v>60</v>
      </c>
      <c r="D41" s="142"/>
      <c r="E41" s="142"/>
      <c r="F41" s="156">
        <f>'00 0-DVD Naklady'!AE21</f>
        <v>0</v>
      </c>
      <c r="G41" s="145">
        <f>'00 0-DVD Naklady'!AF21</f>
        <v>0</v>
      </c>
      <c r="H41" s="145"/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5">
      <c r="A42" s="129">
        <v>2</v>
      </c>
      <c r="B42" s="148" t="s">
        <v>61</v>
      </c>
      <c r="C42" s="149" t="s">
        <v>44</v>
      </c>
      <c r="D42" s="150"/>
      <c r="E42" s="150"/>
      <c r="F42" s="151">
        <f>'1 1-XVIII-DVD (2017) Pol'!AE244</f>
        <v>0</v>
      </c>
      <c r="G42" s="152">
        <f>'1 1-XVIII-DVD (2017) Pol'!AF244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5">
      <c r="A43" s="129">
        <v>3</v>
      </c>
      <c r="B43" s="155" t="s">
        <v>62</v>
      </c>
      <c r="C43" s="141" t="s">
        <v>63</v>
      </c>
      <c r="D43" s="142"/>
      <c r="E43" s="142"/>
      <c r="F43" s="156">
        <f>'1 1-XVIII-DVD (2017) Pol'!AE244</f>
        <v>0</v>
      </c>
      <c r="G43" s="145">
        <f>'1 1-XVIII-DVD (2017) Pol'!AF244</f>
        <v>0</v>
      </c>
      <c r="H43" s="145"/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5">
      <c r="A44" s="129"/>
      <c r="B44" s="157" t="s">
        <v>64</v>
      </c>
      <c r="C44" s="158"/>
      <c r="D44" s="158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2" t="s">
        <v>66</v>
      </c>
    </row>
    <row r="50" spans="1:10" ht="25.5" customHeight="1" x14ac:dyDescent="0.25">
      <c r="A50" s="173"/>
      <c r="B50" s="176" t="s">
        <v>17</v>
      </c>
      <c r="C50" s="176" t="s">
        <v>5</v>
      </c>
      <c r="D50" s="177"/>
      <c r="E50" s="177"/>
      <c r="F50" s="178" t="s">
        <v>67</v>
      </c>
      <c r="G50" s="178"/>
      <c r="H50" s="178"/>
      <c r="I50" s="178" t="s">
        <v>29</v>
      </c>
      <c r="J50" s="178" t="s">
        <v>0</v>
      </c>
    </row>
    <row r="51" spans="1:10" ht="25.5" customHeight="1" x14ac:dyDescent="0.25">
      <c r="A51" s="174"/>
      <c r="B51" s="179" t="s">
        <v>68</v>
      </c>
      <c r="C51" s="180" t="s">
        <v>69</v>
      </c>
      <c r="D51" s="181"/>
      <c r="E51" s="181"/>
      <c r="F51" s="186" t="s">
        <v>24</v>
      </c>
      <c r="G51" s="187"/>
      <c r="H51" s="187"/>
      <c r="I51" s="187">
        <f>'1 1-XVIII-DVD (2017) Pol'!G8</f>
        <v>0</v>
      </c>
      <c r="J51" s="184" t="str">
        <f>IF(I76=0,"",I51/I76*100)</f>
        <v/>
      </c>
    </row>
    <row r="52" spans="1:10" ht="25.5" customHeight="1" x14ac:dyDescent="0.25">
      <c r="A52" s="174"/>
      <c r="B52" s="179" t="s">
        <v>70</v>
      </c>
      <c r="C52" s="180" t="s">
        <v>71</v>
      </c>
      <c r="D52" s="181"/>
      <c r="E52" s="181"/>
      <c r="F52" s="186" t="s">
        <v>24</v>
      </c>
      <c r="G52" s="187"/>
      <c r="H52" s="187"/>
      <c r="I52" s="187">
        <f>'1 1-XVIII-DVD (2017) Pol'!G20</f>
        <v>0</v>
      </c>
      <c r="J52" s="184" t="str">
        <f>IF(I76=0,"",I52/I76*100)</f>
        <v/>
      </c>
    </row>
    <row r="53" spans="1:10" ht="25.5" customHeight="1" x14ac:dyDescent="0.25">
      <c r="A53" s="174"/>
      <c r="B53" s="179" t="s">
        <v>72</v>
      </c>
      <c r="C53" s="180" t="s">
        <v>73</v>
      </c>
      <c r="D53" s="181"/>
      <c r="E53" s="181"/>
      <c r="F53" s="186" t="s">
        <v>24</v>
      </c>
      <c r="G53" s="187"/>
      <c r="H53" s="187"/>
      <c r="I53" s="187">
        <f>'1 1-XVIII-DVD (2017) Pol'!G61</f>
        <v>0</v>
      </c>
      <c r="J53" s="184" t="str">
        <f>IF(I76=0,"",I53/I76*100)</f>
        <v/>
      </c>
    </row>
    <row r="54" spans="1:10" ht="25.5" customHeight="1" x14ac:dyDescent="0.25">
      <c r="A54" s="174"/>
      <c r="B54" s="179" t="s">
        <v>74</v>
      </c>
      <c r="C54" s="180" t="s">
        <v>75</v>
      </c>
      <c r="D54" s="181"/>
      <c r="E54" s="181"/>
      <c r="F54" s="186" t="s">
        <v>24</v>
      </c>
      <c r="G54" s="187"/>
      <c r="H54" s="187"/>
      <c r="I54" s="187">
        <f>'1 1-XVIII-DVD (2017) Pol'!G63</f>
        <v>0</v>
      </c>
      <c r="J54" s="184" t="str">
        <f>IF(I76=0,"",I54/I76*100)</f>
        <v/>
      </c>
    </row>
    <row r="55" spans="1:10" ht="25.5" customHeight="1" x14ac:dyDescent="0.25">
      <c r="A55" s="174"/>
      <c r="B55" s="179" t="s">
        <v>76</v>
      </c>
      <c r="C55" s="180" t="s">
        <v>77</v>
      </c>
      <c r="D55" s="181"/>
      <c r="E55" s="181"/>
      <c r="F55" s="186" t="s">
        <v>24</v>
      </c>
      <c r="G55" s="187"/>
      <c r="H55" s="187"/>
      <c r="I55" s="187">
        <f>'1 1-XVIII-DVD (2017) Pol'!G66</f>
        <v>0</v>
      </c>
      <c r="J55" s="184" t="str">
        <f>IF(I76=0,"",I55/I76*100)</f>
        <v/>
      </c>
    </row>
    <row r="56" spans="1:10" ht="25.5" customHeight="1" x14ac:dyDescent="0.25">
      <c r="A56" s="174"/>
      <c r="B56" s="179" t="s">
        <v>78</v>
      </c>
      <c r="C56" s="180" t="s">
        <v>79</v>
      </c>
      <c r="D56" s="181"/>
      <c r="E56" s="181"/>
      <c r="F56" s="186" t="s">
        <v>24</v>
      </c>
      <c r="G56" s="187"/>
      <c r="H56" s="187"/>
      <c r="I56" s="187">
        <f>'1 1-XVIII-DVD (2017) Pol'!G71</f>
        <v>0</v>
      </c>
      <c r="J56" s="184" t="str">
        <f>IF(I76=0,"",I56/I76*100)</f>
        <v/>
      </c>
    </row>
    <row r="57" spans="1:10" ht="25.5" customHeight="1" x14ac:dyDescent="0.25">
      <c r="A57" s="174"/>
      <c r="B57" s="179" t="s">
        <v>80</v>
      </c>
      <c r="C57" s="180" t="s">
        <v>81</v>
      </c>
      <c r="D57" s="181"/>
      <c r="E57" s="181"/>
      <c r="F57" s="186" t="s">
        <v>24</v>
      </c>
      <c r="G57" s="187"/>
      <c r="H57" s="187"/>
      <c r="I57" s="187">
        <f>'1 1-XVIII-DVD (2017) Pol'!G79</f>
        <v>0</v>
      </c>
      <c r="J57" s="184" t="str">
        <f>IF(I76=0,"",I57/I76*100)</f>
        <v/>
      </c>
    </row>
    <row r="58" spans="1:10" ht="25.5" customHeight="1" x14ac:dyDescent="0.25">
      <c r="A58" s="174"/>
      <c r="B58" s="179" t="s">
        <v>82</v>
      </c>
      <c r="C58" s="180" t="s">
        <v>83</v>
      </c>
      <c r="D58" s="181"/>
      <c r="E58" s="181"/>
      <c r="F58" s="186" t="s">
        <v>24</v>
      </c>
      <c r="G58" s="187"/>
      <c r="H58" s="187"/>
      <c r="I58" s="187">
        <f>'1 1-XVIII-DVD (2017) Pol'!G123</f>
        <v>0</v>
      </c>
      <c r="J58" s="184" t="str">
        <f>IF(I76=0,"",I58/I76*100)</f>
        <v/>
      </c>
    </row>
    <row r="59" spans="1:10" ht="25.5" customHeight="1" x14ac:dyDescent="0.25">
      <c r="A59" s="174"/>
      <c r="B59" s="179" t="s">
        <v>84</v>
      </c>
      <c r="C59" s="180" t="s">
        <v>85</v>
      </c>
      <c r="D59" s="181"/>
      <c r="E59" s="181"/>
      <c r="F59" s="186" t="s">
        <v>25</v>
      </c>
      <c r="G59" s="187"/>
      <c r="H59" s="187"/>
      <c r="I59" s="187">
        <f>'1 1-XVIII-DVD (2017) Pol'!G129</f>
        <v>0</v>
      </c>
      <c r="J59" s="184" t="str">
        <f>IF(I76=0,"",I59/I76*100)</f>
        <v/>
      </c>
    </row>
    <row r="60" spans="1:10" ht="25.5" customHeight="1" x14ac:dyDescent="0.25">
      <c r="A60" s="174"/>
      <c r="B60" s="179" t="s">
        <v>86</v>
      </c>
      <c r="C60" s="180" t="s">
        <v>87</v>
      </c>
      <c r="D60" s="181"/>
      <c r="E60" s="181"/>
      <c r="F60" s="186" t="s">
        <v>25</v>
      </c>
      <c r="G60" s="187"/>
      <c r="H60" s="187"/>
      <c r="I60" s="187">
        <f>'1 1-XVIII-DVD (2017) Pol'!G131</f>
        <v>0</v>
      </c>
      <c r="J60" s="184" t="str">
        <f>IF(I76=0,"",I60/I76*100)</f>
        <v/>
      </c>
    </row>
    <row r="61" spans="1:10" ht="25.5" customHeight="1" x14ac:dyDescent="0.25">
      <c r="A61" s="174"/>
      <c r="B61" s="179" t="s">
        <v>88</v>
      </c>
      <c r="C61" s="180" t="s">
        <v>89</v>
      </c>
      <c r="D61" s="181"/>
      <c r="E61" s="181"/>
      <c r="F61" s="186" t="s">
        <v>25</v>
      </c>
      <c r="G61" s="187"/>
      <c r="H61" s="187"/>
      <c r="I61" s="187">
        <f>'1 1-XVIII-DVD (2017) Pol'!G133</f>
        <v>0</v>
      </c>
      <c r="J61" s="184" t="str">
        <f>IF(I76=0,"",I61/I76*100)</f>
        <v/>
      </c>
    </row>
    <row r="62" spans="1:10" ht="25.5" customHeight="1" x14ac:dyDescent="0.25">
      <c r="A62" s="174"/>
      <c r="B62" s="179" t="s">
        <v>90</v>
      </c>
      <c r="C62" s="180" t="s">
        <v>91</v>
      </c>
      <c r="D62" s="181"/>
      <c r="E62" s="181"/>
      <c r="F62" s="186" t="s">
        <v>25</v>
      </c>
      <c r="G62" s="187"/>
      <c r="H62" s="187"/>
      <c r="I62" s="187">
        <f>'1 1-XVIII-DVD (2017) Pol'!G137</f>
        <v>0</v>
      </c>
      <c r="J62" s="184" t="str">
        <f>IF(I76=0,"",I62/I76*100)</f>
        <v/>
      </c>
    </row>
    <row r="63" spans="1:10" ht="25.5" customHeight="1" x14ac:dyDescent="0.25">
      <c r="A63" s="174"/>
      <c r="B63" s="179" t="s">
        <v>92</v>
      </c>
      <c r="C63" s="180" t="s">
        <v>93</v>
      </c>
      <c r="D63" s="181"/>
      <c r="E63" s="181"/>
      <c r="F63" s="186" t="s">
        <v>25</v>
      </c>
      <c r="G63" s="187"/>
      <c r="H63" s="187"/>
      <c r="I63" s="187">
        <f>'1 1-XVIII-DVD (2017) Pol'!G143</f>
        <v>0</v>
      </c>
      <c r="J63" s="184" t="str">
        <f>IF(I76=0,"",I63/I76*100)</f>
        <v/>
      </c>
    </row>
    <row r="64" spans="1:10" ht="25.5" customHeight="1" x14ac:dyDescent="0.25">
      <c r="A64" s="174"/>
      <c r="B64" s="179" t="s">
        <v>94</v>
      </c>
      <c r="C64" s="180" t="s">
        <v>95</v>
      </c>
      <c r="D64" s="181"/>
      <c r="E64" s="181"/>
      <c r="F64" s="186" t="s">
        <v>25</v>
      </c>
      <c r="G64" s="187"/>
      <c r="H64" s="187"/>
      <c r="I64" s="187">
        <f>'1 1-XVIII-DVD (2017) Pol'!G160</f>
        <v>0</v>
      </c>
      <c r="J64" s="184" t="str">
        <f>IF(I76=0,"",I64/I76*100)</f>
        <v/>
      </c>
    </row>
    <row r="65" spans="1:10" ht="25.5" customHeight="1" x14ac:dyDescent="0.25">
      <c r="A65" s="174"/>
      <c r="B65" s="179" t="s">
        <v>96</v>
      </c>
      <c r="C65" s="180" t="s">
        <v>97</v>
      </c>
      <c r="D65" s="181"/>
      <c r="E65" s="181"/>
      <c r="F65" s="186" t="s">
        <v>25</v>
      </c>
      <c r="G65" s="187"/>
      <c r="H65" s="187"/>
      <c r="I65" s="187">
        <f>'1 1-XVIII-DVD (2017) Pol'!G173</f>
        <v>0</v>
      </c>
      <c r="J65" s="184" t="str">
        <f>IF(I76=0,"",I65/I76*100)</f>
        <v/>
      </c>
    </row>
    <row r="66" spans="1:10" ht="25.5" customHeight="1" x14ac:dyDescent="0.25">
      <c r="A66" s="174"/>
      <c r="B66" s="179" t="s">
        <v>98</v>
      </c>
      <c r="C66" s="180" t="s">
        <v>99</v>
      </c>
      <c r="D66" s="181"/>
      <c r="E66" s="181"/>
      <c r="F66" s="186" t="s">
        <v>25</v>
      </c>
      <c r="G66" s="187"/>
      <c r="H66" s="187"/>
      <c r="I66" s="187">
        <f>'1 1-XVIII-DVD (2017) Pol'!G186</f>
        <v>0</v>
      </c>
      <c r="J66" s="184" t="str">
        <f>IF(I76=0,"",I66/I76*100)</f>
        <v/>
      </c>
    </row>
    <row r="67" spans="1:10" ht="25.5" customHeight="1" x14ac:dyDescent="0.25">
      <c r="A67" s="174"/>
      <c r="B67" s="179" t="s">
        <v>100</v>
      </c>
      <c r="C67" s="180" t="s">
        <v>101</v>
      </c>
      <c r="D67" s="181"/>
      <c r="E67" s="181"/>
      <c r="F67" s="186" t="s">
        <v>25</v>
      </c>
      <c r="G67" s="187"/>
      <c r="H67" s="187"/>
      <c r="I67" s="187">
        <f>'1 1-XVIII-DVD (2017) Pol'!G194</f>
        <v>0</v>
      </c>
      <c r="J67" s="184" t="str">
        <f>IF(I76=0,"",I67/I76*100)</f>
        <v/>
      </c>
    </row>
    <row r="68" spans="1:10" ht="25.5" customHeight="1" x14ac:dyDescent="0.25">
      <c r="A68" s="174"/>
      <c r="B68" s="179" t="s">
        <v>102</v>
      </c>
      <c r="C68" s="180" t="s">
        <v>103</v>
      </c>
      <c r="D68" s="181"/>
      <c r="E68" s="181"/>
      <c r="F68" s="186" t="s">
        <v>25</v>
      </c>
      <c r="G68" s="187"/>
      <c r="H68" s="187"/>
      <c r="I68" s="187">
        <f>'1 1-XVIII-DVD (2017) Pol'!G196</f>
        <v>0</v>
      </c>
      <c r="J68" s="184" t="str">
        <f>IF(I76=0,"",I68/I76*100)</f>
        <v/>
      </c>
    </row>
    <row r="69" spans="1:10" ht="25.5" customHeight="1" x14ac:dyDescent="0.25">
      <c r="A69" s="174"/>
      <c r="B69" s="179" t="s">
        <v>104</v>
      </c>
      <c r="C69" s="180" t="s">
        <v>105</v>
      </c>
      <c r="D69" s="181"/>
      <c r="E69" s="181"/>
      <c r="F69" s="186" t="s">
        <v>26</v>
      </c>
      <c r="G69" s="187"/>
      <c r="H69" s="187"/>
      <c r="I69" s="187">
        <f>'1 1-XVIII-DVD (2017) Pol'!G204</f>
        <v>0</v>
      </c>
      <c r="J69" s="184" t="str">
        <f>IF(I76=0,"",I69/I76*100)</f>
        <v/>
      </c>
    </row>
    <row r="70" spans="1:10" ht="25.5" customHeight="1" x14ac:dyDescent="0.25">
      <c r="A70" s="174"/>
      <c r="B70" s="179" t="s">
        <v>106</v>
      </c>
      <c r="C70" s="180" t="s">
        <v>107</v>
      </c>
      <c r="D70" s="181"/>
      <c r="E70" s="181"/>
      <c r="F70" s="186" t="s">
        <v>26</v>
      </c>
      <c r="G70" s="187"/>
      <c r="H70" s="187"/>
      <c r="I70" s="187">
        <f>'1 1-XVIII-DVD (2017) Pol'!G206</f>
        <v>0</v>
      </c>
      <c r="J70" s="184" t="str">
        <f>IF(I76=0,"",I70/I76*100)</f>
        <v/>
      </c>
    </row>
    <row r="71" spans="1:10" ht="25.5" customHeight="1" x14ac:dyDescent="0.25">
      <c r="A71" s="174"/>
      <c r="B71" s="179" t="s">
        <v>108</v>
      </c>
      <c r="C71" s="180" t="s">
        <v>109</v>
      </c>
      <c r="D71" s="181"/>
      <c r="E71" s="181"/>
      <c r="F71" s="186" t="s">
        <v>26</v>
      </c>
      <c r="G71" s="187"/>
      <c r="H71" s="187"/>
      <c r="I71" s="187">
        <f>'1 1-XVIII-DVD (2017) Pol'!G208</f>
        <v>0</v>
      </c>
      <c r="J71" s="184" t="str">
        <f>IF(I76=0,"",I71/I76*100)</f>
        <v/>
      </c>
    </row>
    <row r="72" spans="1:10" ht="25.5" customHeight="1" x14ac:dyDescent="0.25">
      <c r="A72" s="174"/>
      <c r="B72" s="179" t="s">
        <v>110</v>
      </c>
      <c r="C72" s="180" t="s">
        <v>111</v>
      </c>
      <c r="D72" s="181"/>
      <c r="E72" s="181"/>
      <c r="F72" s="186" t="s">
        <v>26</v>
      </c>
      <c r="G72" s="187"/>
      <c r="H72" s="187"/>
      <c r="I72" s="187">
        <f>'1 1-XVIII-DVD (2017) Pol'!G210</f>
        <v>0</v>
      </c>
      <c r="J72" s="184" t="str">
        <f>IF(I76=0,"",I72/I76*100)</f>
        <v/>
      </c>
    </row>
    <row r="73" spans="1:10" ht="25.5" customHeight="1" x14ac:dyDescent="0.25">
      <c r="A73" s="174"/>
      <c r="B73" s="179" t="s">
        <v>112</v>
      </c>
      <c r="C73" s="180" t="s">
        <v>113</v>
      </c>
      <c r="D73" s="181"/>
      <c r="E73" s="181"/>
      <c r="F73" s="186" t="s">
        <v>114</v>
      </c>
      <c r="G73" s="187"/>
      <c r="H73" s="187"/>
      <c r="I73" s="187">
        <f>'1 1-XVIII-DVD (2017) Pol'!G212</f>
        <v>0</v>
      </c>
      <c r="J73" s="184" t="str">
        <f>IF(I76=0,"",I73/I76*100)</f>
        <v/>
      </c>
    </row>
    <row r="74" spans="1:10" ht="25.5" customHeight="1" x14ac:dyDescent="0.25">
      <c r="A74" s="174"/>
      <c r="B74" s="179" t="s">
        <v>115</v>
      </c>
      <c r="C74" s="180" t="s">
        <v>27</v>
      </c>
      <c r="D74" s="181"/>
      <c r="E74" s="181"/>
      <c r="F74" s="186" t="s">
        <v>115</v>
      </c>
      <c r="G74" s="187"/>
      <c r="H74" s="187"/>
      <c r="I74" s="187">
        <f>'00 0-DVD Naklady'!G8</f>
        <v>0</v>
      </c>
      <c r="J74" s="184" t="str">
        <f>IF(I76=0,"",I74/I76*100)</f>
        <v/>
      </c>
    </row>
    <row r="75" spans="1:10" ht="25.5" customHeight="1" x14ac:dyDescent="0.25">
      <c r="A75" s="174"/>
      <c r="B75" s="179" t="s">
        <v>116</v>
      </c>
      <c r="C75" s="180" t="s">
        <v>28</v>
      </c>
      <c r="D75" s="181"/>
      <c r="E75" s="181"/>
      <c r="F75" s="186" t="s">
        <v>116</v>
      </c>
      <c r="G75" s="187"/>
      <c r="H75" s="187"/>
      <c r="I75" s="187">
        <f>'00 0-DVD Naklady'!G15</f>
        <v>0</v>
      </c>
      <c r="J75" s="184" t="str">
        <f>IF(I76=0,"",I75/I76*100)</f>
        <v/>
      </c>
    </row>
    <row r="76" spans="1:10" ht="25.5" customHeight="1" x14ac:dyDescent="0.25">
      <c r="A76" s="175"/>
      <c r="B76" s="182" t="s">
        <v>1</v>
      </c>
      <c r="C76" s="182"/>
      <c r="D76" s="183"/>
      <c r="E76" s="183"/>
      <c r="F76" s="188"/>
      <c r="G76" s="189"/>
      <c r="H76" s="189"/>
      <c r="I76" s="189">
        <f>SUM(I51:I75)</f>
        <v>0</v>
      </c>
      <c r="J76" s="185">
        <f>SUM(J51:J75)</f>
        <v>0</v>
      </c>
    </row>
    <row r="77" spans="1:10" x14ac:dyDescent="0.25">
      <c r="F77" s="127"/>
      <c r="G77" s="126"/>
      <c r="H77" s="127"/>
      <c r="I77" s="126"/>
      <c r="J77" s="128"/>
    </row>
    <row r="78" spans="1:10" x14ac:dyDescent="0.25">
      <c r="F78" s="127"/>
      <c r="G78" s="126"/>
      <c r="H78" s="127"/>
      <c r="I78" s="126"/>
      <c r="J78" s="128"/>
    </row>
    <row r="79" spans="1:10" x14ac:dyDescent="0.25">
      <c r="F79" s="127"/>
      <c r="G79" s="126"/>
      <c r="H79" s="127"/>
      <c r="I79" s="126"/>
      <c r="J79" s="128"/>
    </row>
  </sheetData>
  <sheetProtection algorithmName="SHA-512" hashValue="qVJUd3i180Fddol//8xQRVEX1/lUufAyjzZrAkmjyCvF5/MB0/i4m7TFBWVol245aFbolwY4UbvOTOv+zh03ZA==" saltValue="7mHFVrTH8xRwH9Oo4u+Zb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xr1tnzUgn+z6HeAK1mPdmqCOgKMbw/vP2V5a6qPe6oIHEOZS2iq4DXLSpdvQWkZk5Zd9LvSskblyq1d56a5EGw==" saltValue="YgSen6l3zZsTIhQAmWL10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117</v>
      </c>
      <c r="B1" s="192"/>
      <c r="C1" s="192"/>
      <c r="D1" s="192"/>
      <c r="E1" s="192"/>
      <c r="F1" s="192"/>
      <c r="G1" s="192"/>
      <c r="AG1" t="s">
        <v>118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119</v>
      </c>
    </row>
    <row r="3" spans="1:60" ht="25.05" customHeight="1" x14ac:dyDescent="0.25">
      <c r="A3" s="193" t="s">
        <v>8</v>
      </c>
      <c r="B3" s="72" t="s">
        <v>57</v>
      </c>
      <c r="C3" s="196" t="s">
        <v>58</v>
      </c>
      <c r="D3" s="194"/>
      <c r="E3" s="194"/>
      <c r="F3" s="194"/>
      <c r="G3" s="195"/>
      <c r="AC3" s="125" t="s">
        <v>120</v>
      </c>
      <c r="AG3" t="s">
        <v>121</v>
      </c>
    </row>
    <row r="4" spans="1:60" ht="25.05" customHeight="1" x14ac:dyDescent="0.25">
      <c r="A4" s="197" t="s">
        <v>9</v>
      </c>
      <c r="B4" s="198" t="s">
        <v>59</v>
      </c>
      <c r="C4" s="199" t="s">
        <v>60</v>
      </c>
      <c r="D4" s="200"/>
      <c r="E4" s="200"/>
      <c r="F4" s="200"/>
      <c r="G4" s="201"/>
      <c r="AG4" t="s">
        <v>122</v>
      </c>
    </row>
    <row r="5" spans="1:60" x14ac:dyDescent="0.25">
      <c r="D5" s="191"/>
    </row>
    <row r="6" spans="1:60" ht="39.6" x14ac:dyDescent="0.25">
      <c r="A6" s="203" t="s">
        <v>123</v>
      </c>
      <c r="B6" s="205" t="s">
        <v>124</v>
      </c>
      <c r="C6" s="205" t="s">
        <v>125</v>
      </c>
      <c r="D6" s="204" t="s">
        <v>126</v>
      </c>
      <c r="E6" s="203" t="s">
        <v>127</v>
      </c>
      <c r="F6" s="202" t="s">
        <v>128</v>
      </c>
      <c r="G6" s="203" t="s">
        <v>29</v>
      </c>
      <c r="H6" s="206" t="s">
        <v>30</v>
      </c>
      <c r="I6" s="206" t="s">
        <v>129</v>
      </c>
      <c r="J6" s="206" t="s">
        <v>31</v>
      </c>
      <c r="K6" s="206" t="s">
        <v>130</v>
      </c>
      <c r="L6" s="206" t="s">
        <v>131</v>
      </c>
      <c r="M6" s="206" t="s">
        <v>132</v>
      </c>
      <c r="N6" s="206" t="s">
        <v>133</v>
      </c>
      <c r="O6" s="206" t="s">
        <v>134</v>
      </c>
      <c r="P6" s="206" t="s">
        <v>135</v>
      </c>
      <c r="Q6" s="206" t="s">
        <v>136</v>
      </c>
      <c r="R6" s="206" t="s">
        <v>137</v>
      </c>
      <c r="S6" s="206" t="s">
        <v>138</v>
      </c>
      <c r="T6" s="206" t="s">
        <v>139</v>
      </c>
      <c r="U6" s="206" t="s">
        <v>140</v>
      </c>
      <c r="V6" s="206" t="s">
        <v>141</v>
      </c>
      <c r="W6" s="206" t="s">
        <v>142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143</v>
      </c>
      <c r="B8" s="219" t="s">
        <v>115</v>
      </c>
      <c r="C8" s="241" t="s">
        <v>27</v>
      </c>
      <c r="D8" s="220"/>
      <c r="E8" s="221"/>
      <c r="F8" s="222"/>
      <c r="G8" s="222">
        <f>SUMIF(AG9:AG14,"&lt;&gt;NOR",G9:G14)</f>
        <v>0</v>
      </c>
      <c r="H8" s="222"/>
      <c r="I8" s="222">
        <f>SUM(I9:I14)</f>
        <v>0</v>
      </c>
      <c r="J8" s="222"/>
      <c r="K8" s="222">
        <f>SUM(K9:K14)</f>
        <v>0</v>
      </c>
      <c r="L8" s="222"/>
      <c r="M8" s="222">
        <f>SUM(M9:M14)</f>
        <v>0</v>
      </c>
      <c r="N8" s="222"/>
      <c r="O8" s="222">
        <f>SUM(O9:O14)</f>
        <v>0</v>
      </c>
      <c r="P8" s="222"/>
      <c r="Q8" s="222">
        <f>SUM(Q9:Q14)</f>
        <v>0</v>
      </c>
      <c r="R8" s="222"/>
      <c r="S8" s="222"/>
      <c r="T8" s="223"/>
      <c r="U8" s="217"/>
      <c r="V8" s="217">
        <f>SUM(V9:V14)</f>
        <v>0</v>
      </c>
      <c r="W8" s="217"/>
      <c r="AG8" t="s">
        <v>144</v>
      </c>
    </row>
    <row r="9" spans="1:60" outlineLevel="1" x14ac:dyDescent="0.25">
      <c r="A9" s="224">
        <v>1</v>
      </c>
      <c r="B9" s="225" t="s">
        <v>145</v>
      </c>
      <c r="C9" s="242" t="s">
        <v>146</v>
      </c>
      <c r="D9" s="226" t="s">
        <v>147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148</v>
      </c>
      <c r="T9" s="230" t="s">
        <v>149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150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43" t="s">
        <v>151</v>
      </c>
      <c r="D10" s="231"/>
      <c r="E10" s="231"/>
      <c r="F10" s="231"/>
      <c r="G10" s="231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152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24">
        <v>2</v>
      </c>
      <c r="B11" s="225" t="s">
        <v>153</v>
      </c>
      <c r="C11" s="242" t="s">
        <v>154</v>
      </c>
      <c r="D11" s="226" t="s">
        <v>147</v>
      </c>
      <c r="E11" s="227">
        <v>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148</v>
      </c>
      <c r="T11" s="230" t="s">
        <v>149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155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1" outlineLevel="1" x14ac:dyDescent="0.25">
      <c r="A12" s="214"/>
      <c r="B12" s="215"/>
      <c r="C12" s="243" t="s">
        <v>156</v>
      </c>
      <c r="D12" s="231"/>
      <c r="E12" s="231"/>
      <c r="F12" s="231"/>
      <c r="G12" s="23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152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32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24">
        <v>3</v>
      </c>
      <c r="B13" s="225" t="s">
        <v>157</v>
      </c>
      <c r="C13" s="242" t="s">
        <v>158</v>
      </c>
      <c r="D13" s="226" t="s">
        <v>147</v>
      </c>
      <c r="E13" s="227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148</v>
      </c>
      <c r="T13" s="230" t="s">
        <v>149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150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43" t="s">
        <v>159</v>
      </c>
      <c r="D14" s="231"/>
      <c r="E14" s="231"/>
      <c r="F14" s="231"/>
      <c r="G14" s="231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152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5">
      <c r="A15" s="218" t="s">
        <v>143</v>
      </c>
      <c r="B15" s="219" t="s">
        <v>116</v>
      </c>
      <c r="C15" s="241" t="s">
        <v>28</v>
      </c>
      <c r="D15" s="220"/>
      <c r="E15" s="221"/>
      <c r="F15" s="222"/>
      <c r="G15" s="222">
        <f>SUMIF(AG16:AG19,"&lt;&gt;NOR",G16:G19)</f>
        <v>0</v>
      </c>
      <c r="H15" s="222"/>
      <c r="I15" s="222">
        <f>SUM(I16:I19)</f>
        <v>0</v>
      </c>
      <c r="J15" s="222"/>
      <c r="K15" s="222">
        <f>SUM(K16:K19)</f>
        <v>0</v>
      </c>
      <c r="L15" s="222"/>
      <c r="M15" s="222">
        <f>SUM(M16:M19)</f>
        <v>0</v>
      </c>
      <c r="N15" s="222"/>
      <c r="O15" s="222">
        <f>SUM(O16:O19)</f>
        <v>0</v>
      </c>
      <c r="P15" s="222"/>
      <c r="Q15" s="222">
        <f>SUM(Q16:Q19)</f>
        <v>0</v>
      </c>
      <c r="R15" s="222"/>
      <c r="S15" s="222"/>
      <c r="T15" s="223"/>
      <c r="U15" s="217"/>
      <c r="V15" s="217">
        <f>SUM(V16:V19)</f>
        <v>0</v>
      </c>
      <c r="W15" s="217"/>
      <c r="AG15" t="s">
        <v>144</v>
      </c>
    </row>
    <row r="16" spans="1:60" outlineLevel="1" x14ac:dyDescent="0.25">
      <c r="A16" s="233">
        <v>4</v>
      </c>
      <c r="B16" s="234" t="s">
        <v>160</v>
      </c>
      <c r="C16" s="244" t="s">
        <v>161</v>
      </c>
      <c r="D16" s="235" t="s">
        <v>147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/>
      <c r="S16" s="238" t="s">
        <v>162</v>
      </c>
      <c r="T16" s="239" t="s">
        <v>149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163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33">
        <v>5</v>
      </c>
      <c r="B17" s="234" t="s">
        <v>164</v>
      </c>
      <c r="C17" s="244" t="s">
        <v>165</v>
      </c>
      <c r="D17" s="235" t="s">
        <v>147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 t="s">
        <v>162</v>
      </c>
      <c r="T17" s="239" t="s">
        <v>149</v>
      </c>
      <c r="U17" s="216">
        <v>0</v>
      </c>
      <c r="V17" s="216">
        <f>ROUND(E17*U17,2)</f>
        <v>0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163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24">
        <v>6</v>
      </c>
      <c r="B18" s="225" t="s">
        <v>166</v>
      </c>
      <c r="C18" s="242" t="s">
        <v>167</v>
      </c>
      <c r="D18" s="226" t="s">
        <v>147</v>
      </c>
      <c r="E18" s="227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148</v>
      </c>
      <c r="T18" s="230" t="s">
        <v>149</v>
      </c>
      <c r="U18" s="216">
        <v>0</v>
      </c>
      <c r="V18" s="216">
        <f>ROUND(E18*U18,2)</f>
        <v>0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163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43" t="s">
        <v>168</v>
      </c>
      <c r="D19" s="231"/>
      <c r="E19" s="231"/>
      <c r="F19" s="231"/>
      <c r="G19" s="231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152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5"/>
      <c r="B20" s="6"/>
      <c r="C20" s="24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5">
      <c r="A21" s="210"/>
      <c r="B21" s="211" t="s">
        <v>29</v>
      </c>
      <c r="C21" s="246"/>
      <c r="D21" s="212"/>
      <c r="E21" s="213"/>
      <c r="F21" s="213"/>
      <c r="G21" s="240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169</v>
      </c>
    </row>
    <row r="22" spans="1:60" x14ac:dyDescent="0.25">
      <c r="C22" s="247"/>
      <c r="D22" s="191"/>
      <c r="AG22" t="s">
        <v>170</v>
      </c>
    </row>
    <row r="23" spans="1:60" x14ac:dyDescent="0.25">
      <c r="D23" s="191"/>
    </row>
    <row r="24" spans="1:60" x14ac:dyDescent="0.25">
      <c r="D24" s="191"/>
    </row>
    <row r="25" spans="1:60" x14ac:dyDescent="0.25">
      <c r="D25" s="191"/>
    </row>
    <row r="26" spans="1:60" x14ac:dyDescent="0.25">
      <c r="D26" s="191"/>
    </row>
    <row r="27" spans="1:60" x14ac:dyDescent="0.25">
      <c r="D27" s="191"/>
    </row>
    <row r="28" spans="1:60" x14ac:dyDescent="0.25">
      <c r="D28" s="191"/>
    </row>
    <row r="29" spans="1:60" x14ac:dyDescent="0.25">
      <c r="D29" s="191"/>
    </row>
    <row r="30" spans="1:60" x14ac:dyDescent="0.25">
      <c r="D30" s="191"/>
    </row>
    <row r="31" spans="1:60" x14ac:dyDescent="0.25">
      <c r="D31" s="191"/>
    </row>
    <row r="32" spans="1:60" x14ac:dyDescent="0.25">
      <c r="D32" s="191"/>
    </row>
    <row r="33" spans="4:4" x14ac:dyDescent="0.25">
      <c r="D33" s="191"/>
    </row>
    <row r="34" spans="4:4" x14ac:dyDescent="0.25">
      <c r="D34" s="191"/>
    </row>
    <row r="35" spans="4:4" x14ac:dyDescent="0.25">
      <c r="D35" s="191"/>
    </row>
    <row r="36" spans="4:4" x14ac:dyDescent="0.25">
      <c r="D36" s="191"/>
    </row>
    <row r="37" spans="4:4" x14ac:dyDescent="0.25">
      <c r="D37" s="191"/>
    </row>
    <row r="38" spans="4:4" x14ac:dyDescent="0.25">
      <c r="D38" s="191"/>
    </row>
    <row r="39" spans="4:4" x14ac:dyDescent="0.25">
      <c r="D39" s="191"/>
    </row>
    <row r="40" spans="4:4" x14ac:dyDescent="0.25">
      <c r="D40" s="191"/>
    </row>
    <row r="41" spans="4:4" x14ac:dyDescent="0.25">
      <c r="D41" s="191"/>
    </row>
    <row r="42" spans="4:4" x14ac:dyDescent="0.25">
      <c r="D42" s="191"/>
    </row>
    <row r="43" spans="4:4" x14ac:dyDescent="0.25">
      <c r="D43" s="191"/>
    </row>
    <row r="44" spans="4:4" x14ac:dyDescent="0.25">
      <c r="D44" s="191"/>
    </row>
    <row r="45" spans="4:4" x14ac:dyDescent="0.25">
      <c r="D45" s="191"/>
    </row>
    <row r="46" spans="4:4" x14ac:dyDescent="0.25">
      <c r="D46" s="191"/>
    </row>
    <row r="47" spans="4:4" x14ac:dyDescent="0.25">
      <c r="D47" s="191"/>
    </row>
    <row r="48" spans="4:4" x14ac:dyDescent="0.25">
      <c r="D48" s="191"/>
    </row>
    <row r="49" spans="4:4" x14ac:dyDescent="0.25">
      <c r="D49" s="191"/>
    </row>
    <row r="50" spans="4:4" x14ac:dyDescent="0.25">
      <c r="D50" s="191"/>
    </row>
    <row r="51" spans="4:4" x14ac:dyDescent="0.25">
      <c r="D51" s="191"/>
    </row>
    <row r="52" spans="4:4" x14ac:dyDescent="0.25">
      <c r="D52" s="191"/>
    </row>
    <row r="53" spans="4:4" x14ac:dyDescent="0.25">
      <c r="D53" s="191"/>
    </row>
    <row r="54" spans="4:4" x14ac:dyDescent="0.25">
      <c r="D54" s="191"/>
    </row>
    <row r="55" spans="4:4" x14ac:dyDescent="0.25">
      <c r="D55" s="191"/>
    </row>
    <row r="56" spans="4:4" x14ac:dyDescent="0.25">
      <c r="D56" s="191"/>
    </row>
    <row r="57" spans="4:4" x14ac:dyDescent="0.25">
      <c r="D57" s="191"/>
    </row>
    <row r="58" spans="4:4" x14ac:dyDescent="0.25">
      <c r="D58" s="191"/>
    </row>
    <row r="59" spans="4:4" x14ac:dyDescent="0.25">
      <c r="D59" s="191"/>
    </row>
    <row r="60" spans="4:4" x14ac:dyDescent="0.25">
      <c r="D60" s="191"/>
    </row>
    <row r="61" spans="4:4" x14ac:dyDescent="0.25">
      <c r="D61" s="191"/>
    </row>
    <row r="62" spans="4:4" x14ac:dyDescent="0.25">
      <c r="D62" s="191"/>
    </row>
    <row r="63" spans="4:4" x14ac:dyDescent="0.25">
      <c r="D63" s="191"/>
    </row>
    <row r="64" spans="4:4" x14ac:dyDescent="0.25">
      <c r="D64" s="191"/>
    </row>
    <row r="65" spans="4:4" x14ac:dyDescent="0.25">
      <c r="D65" s="191"/>
    </row>
    <row r="66" spans="4:4" x14ac:dyDescent="0.25">
      <c r="D66" s="191"/>
    </row>
    <row r="67" spans="4:4" x14ac:dyDescent="0.25">
      <c r="D67" s="191"/>
    </row>
    <row r="68" spans="4:4" x14ac:dyDescent="0.25">
      <c r="D68" s="191"/>
    </row>
    <row r="69" spans="4:4" x14ac:dyDescent="0.25">
      <c r="D69" s="191"/>
    </row>
    <row r="70" spans="4:4" x14ac:dyDescent="0.25">
      <c r="D70" s="191"/>
    </row>
    <row r="71" spans="4:4" x14ac:dyDescent="0.25">
      <c r="D71" s="191"/>
    </row>
    <row r="72" spans="4:4" x14ac:dyDescent="0.25">
      <c r="D72" s="191"/>
    </row>
    <row r="73" spans="4:4" x14ac:dyDescent="0.25">
      <c r="D73" s="191"/>
    </row>
    <row r="74" spans="4:4" x14ac:dyDescent="0.25">
      <c r="D74" s="191"/>
    </row>
    <row r="75" spans="4:4" x14ac:dyDescent="0.25">
      <c r="D75" s="191"/>
    </row>
    <row r="76" spans="4:4" x14ac:dyDescent="0.25">
      <c r="D76" s="191"/>
    </row>
    <row r="77" spans="4:4" x14ac:dyDescent="0.25">
      <c r="D77" s="191"/>
    </row>
    <row r="78" spans="4:4" x14ac:dyDescent="0.25">
      <c r="D78" s="191"/>
    </row>
    <row r="79" spans="4:4" x14ac:dyDescent="0.25">
      <c r="D79" s="191"/>
    </row>
    <row r="80" spans="4:4" x14ac:dyDescent="0.25">
      <c r="D80" s="191"/>
    </row>
    <row r="81" spans="4:4" x14ac:dyDescent="0.25">
      <c r="D81" s="191"/>
    </row>
    <row r="82" spans="4:4" x14ac:dyDescent="0.25">
      <c r="D82" s="191"/>
    </row>
    <row r="83" spans="4:4" x14ac:dyDescent="0.25">
      <c r="D83" s="191"/>
    </row>
    <row r="84" spans="4:4" x14ac:dyDescent="0.25">
      <c r="D84" s="191"/>
    </row>
    <row r="85" spans="4:4" x14ac:dyDescent="0.25">
      <c r="D85" s="191"/>
    </row>
    <row r="86" spans="4:4" x14ac:dyDescent="0.25">
      <c r="D86" s="191"/>
    </row>
    <row r="87" spans="4:4" x14ac:dyDescent="0.25">
      <c r="D87" s="191"/>
    </row>
    <row r="88" spans="4:4" x14ac:dyDescent="0.25">
      <c r="D88" s="191"/>
    </row>
    <row r="89" spans="4:4" x14ac:dyDescent="0.25">
      <c r="D89" s="191"/>
    </row>
    <row r="90" spans="4:4" x14ac:dyDescent="0.25">
      <c r="D90" s="191"/>
    </row>
    <row r="91" spans="4:4" x14ac:dyDescent="0.25">
      <c r="D91" s="191"/>
    </row>
    <row r="92" spans="4:4" x14ac:dyDescent="0.25">
      <c r="D92" s="191"/>
    </row>
    <row r="93" spans="4:4" x14ac:dyDescent="0.25">
      <c r="D93" s="191"/>
    </row>
    <row r="94" spans="4:4" x14ac:dyDescent="0.25">
      <c r="D94" s="191"/>
    </row>
    <row r="95" spans="4:4" x14ac:dyDescent="0.25">
      <c r="D95" s="191"/>
    </row>
    <row r="96" spans="4:4" x14ac:dyDescent="0.25">
      <c r="D96" s="191"/>
    </row>
    <row r="97" spans="4:4" x14ac:dyDescent="0.25">
      <c r="D97" s="191"/>
    </row>
    <row r="98" spans="4:4" x14ac:dyDescent="0.25">
      <c r="D98" s="191"/>
    </row>
    <row r="99" spans="4:4" x14ac:dyDescent="0.25">
      <c r="D99" s="191"/>
    </row>
    <row r="100" spans="4:4" x14ac:dyDescent="0.25">
      <c r="D100" s="191"/>
    </row>
    <row r="101" spans="4:4" x14ac:dyDescent="0.25">
      <c r="D101" s="191"/>
    </row>
    <row r="102" spans="4:4" x14ac:dyDescent="0.25">
      <c r="D102" s="191"/>
    </row>
    <row r="103" spans="4:4" x14ac:dyDescent="0.25">
      <c r="D103" s="191"/>
    </row>
    <row r="104" spans="4:4" x14ac:dyDescent="0.25">
      <c r="D104" s="191"/>
    </row>
    <row r="105" spans="4:4" x14ac:dyDescent="0.25">
      <c r="D105" s="191"/>
    </row>
    <row r="106" spans="4:4" x14ac:dyDescent="0.25">
      <c r="D106" s="191"/>
    </row>
    <row r="107" spans="4:4" x14ac:dyDescent="0.25">
      <c r="D107" s="191"/>
    </row>
    <row r="108" spans="4:4" x14ac:dyDescent="0.25">
      <c r="D108" s="191"/>
    </row>
    <row r="109" spans="4:4" x14ac:dyDescent="0.25">
      <c r="D109" s="191"/>
    </row>
    <row r="110" spans="4:4" x14ac:dyDescent="0.25">
      <c r="D110" s="191"/>
    </row>
    <row r="111" spans="4:4" x14ac:dyDescent="0.25">
      <c r="D111" s="191"/>
    </row>
    <row r="112" spans="4:4" x14ac:dyDescent="0.25">
      <c r="D112" s="191"/>
    </row>
    <row r="113" spans="4:4" x14ac:dyDescent="0.25">
      <c r="D113" s="191"/>
    </row>
    <row r="114" spans="4:4" x14ac:dyDescent="0.25">
      <c r="D114" s="191"/>
    </row>
    <row r="115" spans="4:4" x14ac:dyDescent="0.25">
      <c r="D115" s="191"/>
    </row>
    <row r="116" spans="4:4" x14ac:dyDescent="0.25">
      <c r="D116" s="191"/>
    </row>
    <row r="117" spans="4:4" x14ac:dyDescent="0.25">
      <c r="D117" s="191"/>
    </row>
    <row r="118" spans="4:4" x14ac:dyDescent="0.25">
      <c r="D118" s="191"/>
    </row>
    <row r="119" spans="4:4" x14ac:dyDescent="0.25">
      <c r="D119" s="191"/>
    </row>
    <row r="120" spans="4:4" x14ac:dyDescent="0.25">
      <c r="D120" s="191"/>
    </row>
    <row r="121" spans="4:4" x14ac:dyDescent="0.25">
      <c r="D121" s="191"/>
    </row>
    <row r="122" spans="4:4" x14ac:dyDescent="0.25">
      <c r="D122" s="191"/>
    </row>
    <row r="123" spans="4:4" x14ac:dyDescent="0.25">
      <c r="D123" s="191"/>
    </row>
    <row r="124" spans="4:4" x14ac:dyDescent="0.25">
      <c r="D124" s="191"/>
    </row>
    <row r="125" spans="4:4" x14ac:dyDescent="0.25">
      <c r="D125" s="191"/>
    </row>
    <row r="126" spans="4:4" x14ac:dyDescent="0.25">
      <c r="D126" s="191"/>
    </row>
    <row r="127" spans="4:4" x14ac:dyDescent="0.25">
      <c r="D127" s="191"/>
    </row>
    <row r="128" spans="4:4" x14ac:dyDescent="0.25">
      <c r="D128" s="191"/>
    </row>
    <row r="129" spans="4:4" x14ac:dyDescent="0.25">
      <c r="D129" s="191"/>
    </row>
    <row r="130" spans="4:4" x14ac:dyDescent="0.25">
      <c r="D130" s="191"/>
    </row>
    <row r="131" spans="4:4" x14ac:dyDescent="0.25">
      <c r="D131" s="191"/>
    </row>
    <row r="132" spans="4:4" x14ac:dyDescent="0.25">
      <c r="D132" s="191"/>
    </row>
    <row r="133" spans="4:4" x14ac:dyDescent="0.25">
      <c r="D133" s="191"/>
    </row>
    <row r="134" spans="4:4" x14ac:dyDescent="0.25">
      <c r="D134" s="191"/>
    </row>
    <row r="135" spans="4:4" x14ac:dyDescent="0.25">
      <c r="D135" s="191"/>
    </row>
    <row r="136" spans="4:4" x14ac:dyDescent="0.25">
      <c r="D136" s="191"/>
    </row>
    <row r="137" spans="4:4" x14ac:dyDescent="0.25">
      <c r="D137" s="191"/>
    </row>
    <row r="138" spans="4:4" x14ac:dyDescent="0.25">
      <c r="D138" s="191"/>
    </row>
    <row r="139" spans="4:4" x14ac:dyDescent="0.25">
      <c r="D139" s="191"/>
    </row>
    <row r="140" spans="4:4" x14ac:dyDescent="0.25">
      <c r="D140" s="191"/>
    </row>
    <row r="141" spans="4:4" x14ac:dyDescent="0.25">
      <c r="D141" s="191"/>
    </row>
    <row r="142" spans="4:4" x14ac:dyDescent="0.25">
      <c r="D142" s="191"/>
    </row>
    <row r="143" spans="4:4" x14ac:dyDescent="0.25">
      <c r="D143" s="191"/>
    </row>
    <row r="144" spans="4:4" x14ac:dyDescent="0.25">
      <c r="D144" s="191"/>
    </row>
    <row r="145" spans="4:4" x14ac:dyDescent="0.25">
      <c r="D145" s="191"/>
    </row>
    <row r="146" spans="4:4" x14ac:dyDescent="0.25">
      <c r="D146" s="191"/>
    </row>
    <row r="147" spans="4:4" x14ac:dyDescent="0.25">
      <c r="D147" s="191"/>
    </row>
    <row r="148" spans="4:4" x14ac:dyDescent="0.25">
      <c r="D148" s="191"/>
    </row>
    <row r="149" spans="4:4" x14ac:dyDescent="0.25">
      <c r="D149" s="191"/>
    </row>
    <row r="150" spans="4:4" x14ac:dyDescent="0.25">
      <c r="D150" s="191"/>
    </row>
    <row r="151" spans="4:4" x14ac:dyDescent="0.25">
      <c r="D151" s="191"/>
    </row>
    <row r="152" spans="4:4" x14ac:dyDescent="0.25">
      <c r="D152" s="191"/>
    </row>
    <row r="153" spans="4:4" x14ac:dyDescent="0.25">
      <c r="D153" s="191"/>
    </row>
    <row r="154" spans="4:4" x14ac:dyDescent="0.25">
      <c r="D154" s="191"/>
    </row>
    <row r="155" spans="4:4" x14ac:dyDescent="0.25">
      <c r="D155" s="191"/>
    </row>
    <row r="156" spans="4:4" x14ac:dyDescent="0.25">
      <c r="D156" s="191"/>
    </row>
    <row r="157" spans="4:4" x14ac:dyDescent="0.25">
      <c r="D157" s="191"/>
    </row>
    <row r="158" spans="4:4" x14ac:dyDescent="0.25">
      <c r="D158" s="191"/>
    </row>
    <row r="159" spans="4:4" x14ac:dyDescent="0.25">
      <c r="D159" s="191"/>
    </row>
    <row r="160" spans="4:4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Ww05409ag/TkL03Pqce5xWO5ttPVpmPnPSybgO3Tx3bHS/iIDlV+HuAdZFcBvahTw31W1vj5KyckDIiiGY119w==" saltValue="N3/knfZn77jlVX2CISYbeA==" spinCount="100000" sheet="1"/>
  <mergeCells count="8">
    <mergeCell ref="C14:G14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171</v>
      </c>
      <c r="B1" s="192"/>
      <c r="C1" s="192"/>
      <c r="D1" s="192"/>
      <c r="E1" s="192"/>
      <c r="F1" s="192"/>
      <c r="G1" s="192"/>
      <c r="AG1" t="s">
        <v>118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119</v>
      </c>
    </row>
    <row r="3" spans="1:60" ht="25.05" customHeight="1" x14ac:dyDescent="0.25">
      <c r="A3" s="193" t="s">
        <v>8</v>
      </c>
      <c r="B3" s="72" t="s">
        <v>61</v>
      </c>
      <c r="C3" s="196" t="s">
        <v>44</v>
      </c>
      <c r="D3" s="194"/>
      <c r="E3" s="194"/>
      <c r="F3" s="194"/>
      <c r="G3" s="195"/>
      <c r="AC3" s="125" t="s">
        <v>119</v>
      </c>
      <c r="AG3" t="s">
        <v>121</v>
      </c>
    </row>
    <row r="4" spans="1:60" ht="25.05" customHeight="1" x14ac:dyDescent="0.25">
      <c r="A4" s="197" t="s">
        <v>9</v>
      </c>
      <c r="B4" s="198" t="s">
        <v>62</v>
      </c>
      <c r="C4" s="199" t="s">
        <v>63</v>
      </c>
      <c r="D4" s="200"/>
      <c r="E4" s="200"/>
      <c r="F4" s="200"/>
      <c r="G4" s="201"/>
      <c r="AG4" t="s">
        <v>122</v>
      </c>
    </row>
    <row r="5" spans="1:60" x14ac:dyDescent="0.25">
      <c r="D5" s="191"/>
    </row>
    <row r="6" spans="1:60" ht="39.6" x14ac:dyDescent="0.25">
      <c r="A6" s="203" t="s">
        <v>123</v>
      </c>
      <c r="B6" s="205" t="s">
        <v>124</v>
      </c>
      <c r="C6" s="205" t="s">
        <v>125</v>
      </c>
      <c r="D6" s="204" t="s">
        <v>126</v>
      </c>
      <c r="E6" s="203" t="s">
        <v>127</v>
      </c>
      <c r="F6" s="202" t="s">
        <v>128</v>
      </c>
      <c r="G6" s="203" t="s">
        <v>29</v>
      </c>
      <c r="H6" s="206" t="s">
        <v>30</v>
      </c>
      <c r="I6" s="206" t="s">
        <v>129</v>
      </c>
      <c r="J6" s="206" t="s">
        <v>31</v>
      </c>
      <c r="K6" s="206" t="s">
        <v>130</v>
      </c>
      <c r="L6" s="206" t="s">
        <v>131</v>
      </c>
      <c r="M6" s="206" t="s">
        <v>132</v>
      </c>
      <c r="N6" s="206" t="s">
        <v>133</v>
      </c>
      <c r="O6" s="206" t="s">
        <v>134</v>
      </c>
      <c r="P6" s="206" t="s">
        <v>135</v>
      </c>
      <c r="Q6" s="206" t="s">
        <v>136</v>
      </c>
      <c r="R6" s="206" t="s">
        <v>137</v>
      </c>
      <c r="S6" s="206" t="s">
        <v>138</v>
      </c>
      <c r="T6" s="206" t="s">
        <v>139</v>
      </c>
      <c r="U6" s="206" t="s">
        <v>140</v>
      </c>
      <c r="V6" s="206" t="s">
        <v>141</v>
      </c>
      <c r="W6" s="206" t="s">
        <v>142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143</v>
      </c>
      <c r="B8" s="219" t="s">
        <v>68</v>
      </c>
      <c r="C8" s="241" t="s">
        <v>69</v>
      </c>
      <c r="D8" s="220"/>
      <c r="E8" s="221"/>
      <c r="F8" s="222"/>
      <c r="G8" s="222">
        <f>SUMIF(AG9:AG19,"&lt;&gt;NOR",G9:G19)</f>
        <v>0</v>
      </c>
      <c r="H8" s="222"/>
      <c r="I8" s="222">
        <f>SUM(I9:I19)</f>
        <v>0</v>
      </c>
      <c r="J8" s="222"/>
      <c r="K8" s="222">
        <f>SUM(K9:K19)</f>
        <v>0</v>
      </c>
      <c r="L8" s="222"/>
      <c r="M8" s="222">
        <f>SUM(M9:M19)</f>
        <v>0</v>
      </c>
      <c r="N8" s="222"/>
      <c r="O8" s="222">
        <f>SUM(O9:O19)</f>
        <v>0.54</v>
      </c>
      <c r="P8" s="222"/>
      <c r="Q8" s="222">
        <f>SUM(Q9:Q19)</f>
        <v>0</v>
      </c>
      <c r="R8" s="222"/>
      <c r="S8" s="222"/>
      <c r="T8" s="223"/>
      <c r="U8" s="217"/>
      <c r="V8" s="217">
        <f>SUM(V9:V19)</f>
        <v>38.58</v>
      </c>
      <c r="W8" s="217"/>
      <c r="AG8" t="s">
        <v>144</v>
      </c>
    </row>
    <row r="9" spans="1:60" ht="20.399999999999999" outlineLevel="1" x14ac:dyDescent="0.25">
      <c r="A9" s="224">
        <v>1</v>
      </c>
      <c r="B9" s="225" t="s">
        <v>172</v>
      </c>
      <c r="C9" s="242" t="s">
        <v>173</v>
      </c>
      <c r="D9" s="226" t="s">
        <v>174</v>
      </c>
      <c r="E9" s="227">
        <v>23.031500000000001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1.7819999999999999E-2</v>
      </c>
      <c r="O9" s="229">
        <f>ROUND(E9*N9,2)</f>
        <v>0.41</v>
      </c>
      <c r="P9" s="229">
        <v>0</v>
      </c>
      <c r="Q9" s="229">
        <f>ROUND(E9*P9,2)</f>
        <v>0</v>
      </c>
      <c r="R9" s="229" t="s">
        <v>175</v>
      </c>
      <c r="S9" s="229" t="s">
        <v>148</v>
      </c>
      <c r="T9" s="230" t="s">
        <v>148</v>
      </c>
      <c r="U9" s="216">
        <v>0.92700000000000005</v>
      </c>
      <c r="V9" s="216">
        <f>ROUND(E9*U9,2)</f>
        <v>21.35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176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53" t="s">
        <v>177</v>
      </c>
      <c r="D10" s="249"/>
      <c r="E10" s="250">
        <v>13.031499999999999</v>
      </c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178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14"/>
      <c r="B11" s="215"/>
      <c r="C11" s="253" t="s">
        <v>179</v>
      </c>
      <c r="D11" s="249"/>
      <c r="E11" s="250">
        <v>10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178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30.6" outlineLevel="1" x14ac:dyDescent="0.25">
      <c r="A12" s="224">
        <v>2</v>
      </c>
      <c r="B12" s="225" t="s">
        <v>180</v>
      </c>
      <c r="C12" s="242" t="s">
        <v>181</v>
      </c>
      <c r="D12" s="226" t="s">
        <v>182</v>
      </c>
      <c r="E12" s="227">
        <v>9.85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1.1560000000000001E-2</v>
      </c>
      <c r="O12" s="229">
        <f>ROUND(E12*N12,2)</f>
        <v>0.11</v>
      </c>
      <c r="P12" s="229">
        <v>0</v>
      </c>
      <c r="Q12" s="229">
        <f>ROUND(E12*P12,2)</f>
        <v>0</v>
      </c>
      <c r="R12" s="229" t="s">
        <v>175</v>
      </c>
      <c r="S12" s="229" t="s">
        <v>148</v>
      </c>
      <c r="T12" s="230" t="s">
        <v>148</v>
      </c>
      <c r="U12" s="216">
        <v>1.6579999999999999</v>
      </c>
      <c r="V12" s="216">
        <f>ROUND(E12*U12,2)</f>
        <v>16.329999999999998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176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14"/>
      <c r="B13" s="215"/>
      <c r="C13" s="253" t="s">
        <v>183</v>
      </c>
      <c r="D13" s="249"/>
      <c r="E13" s="250">
        <v>9.85</v>
      </c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178</v>
      </c>
      <c r="AH13" s="207">
        <v>0</v>
      </c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20.399999999999999" outlineLevel="1" x14ac:dyDescent="0.25">
      <c r="A14" s="224">
        <v>3</v>
      </c>
      <c r="B14" s="225" t="s">
        <v>184</v>
      </c>
      <c r="C14" s="242" t="s">
        <v>185</v>
      </c>
      <c r="D14" s="226" t="s">
        <v>174</v>
      </c>
      <c r="E14" s="227">
        <v>1.056</v>
      </c>
      <c r="F14" s="228"/>
      <c r="G14" s="229">
        <f>ROUND(E14*F14,2)</f>
        <v>0</v>
      </c>
      <c r="H14" s="228"/>
      <c r="I14" s="229">
        <f>ROUND(E14*H14,2)</f>
        <v>0</v>
      </c>
      <c r="J14" s="228"/>
      <c r="K14" s="229">
        <f>ROUND(E14*J14,2)</f>
        <v>0</v>
      </c>
      <c r="L14" s="229">
        <v>21</v>
      </c>
      <c r="M14" s="229">
        <f>G14*(1+L14/100)</f>
        <v>0</v>
      </c>
      <c r="N14" s="229">
        <v>1.5689999999999999E-2</v>
      </c>
      <c r="O14" s="229">
        <f>ROUND(E14*N14,2)</f>
        <v>0.02</v>
      </c>
      <c r="P14" s="229">
        <v>0</v>
      </c>
      <c r="Q14" s="229">
        <f>ROUND(E14*P14,2)</f>
        <v>0</v>
      </c>
      <c r="R14" s="229"/>
      <c r="S14" s="229" t="s">
        <v>162</v>
      </c>
      <c r="T14" s="230" t="s">
        <v>149</v>
      </c>
      <c r="U14" s="216">
        <v>0.85</v>
      </c>
      <c r="V14" s="216">
        <f>ROUND(E14*U14,2)</f>
        <v>0.9</v>
      </c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176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14"/>
      <c r="B15" s="215"/>
      <c r="C15" s="243" t="s">
        <v>457</v>
      </c>
      <c r="D15" s="231"/>
      <c r="E15" s="231"/>
      <c r="F15" s="231"/>
      <c r="G15" s="231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152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14"/>
      <c r="B16" s="215"/>
      <c r="C16" s="254" t="s">
        <v>186</v>
      </c>
      <c r="D16" s="251"/>
      <c r="E16" s="251"/>
      <c r="F16" s="251"/>
      <c r="G16" s="251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152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14"/>
      <c r="B17" s="215"/>
      <c r="C17" s="254" t="s">
        <v>187</v>
      </c>
      <c r="D17" s="251"/>
      <c r="E17" s="251"/>
      <c r="F17" s="251"/>
      <c r="G17" s="251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152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14"/>
      <c r="B18" s="215"/>
      <c r="C18" s="254" t="s">
        <v>188</v>
      </c>
      <c r="D18" s="251"/>
      <c r="E18" s="251"/>
      <c r="F18" s="251"/>
      <c r="G18" s="251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152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53" t="s">
        <v>189</v>
      </c>
      <c r="D19" s="249"/>
      <c r="E19" s="250">
        <v>1.056</v>
      </c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178</v>
      </c>
      <c r="AH19" s="207">
        <v>0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218" t="s">
        <v>143</v>
      </c>
      <c r="B20" s="219" t="s">
        <v>70</v>
      </c>
      <c r="C20" s="241" t="s">
        <v>71</v>
      </c>
      <c r="D20" s="220"/>
      <c r="E20" s="221"/>
      <c r="F20" s="222"/>
      <c r="G20" s="222">
        <f>SUMIF(AG21:AG60,"&lt;&gt;NOR",G21:G60)</f>
        <v>0</v>
      </c>
      <c r="H20" s="222"/>
      <c r="I20" s="222">
        <f>SUM(I21:I60)</f>
        <v>0</v>
      </c>
      <c r="J20" s="222"/>
      <c r="K20" s="222">
        <f>SUM(K21:K60)</f>
        <v>0</v>
      </c>
      <c r="L20" s="222"/>
      <c r="M20" s="222">
        <f>SUM(M21:M60)</f>
        <v>0</v>
      </c>
      <c r="N20" s="222"/>
      <c r="O20" s="222">
        <f>SUM(O21:O60)</f>
        <v>2.34</v>
      </c>
      <c r="P20" s="222"/>
      <c r="Q20" s="222">
        <f>SUM(Q21:Q60)</f>
        <v>0</v>
      </c>
      <c r="R20" s="222"/>
      <c r="S20" s="222"/>
      <c r="T20" s="223"/>
      <c r="U20" s="217"/>
      <c r="V20" s="217">
        <f>SUM(V21:V60)</f>
        <v>66.949999999999989</v>
      </c>
      <c r="W20" s="217"/>
      <c r="AG20" t="s">
        <v>144</v>
      </c>
    </row>
    <row r="21" spans="1:60" outlineLevel="1" x14ac:dyDescent="0.25">
      <c r="A21" s="224">
        <v>4</v>
      </c>
      <c r="B21" s="225" t="s">
        <v>190</v>
      </c>
      <c r="C21" s="242" t="s">
        <v>191</v>
      </c>
      <c r="D21" s="226" t="s">
        <v>174</v>
      </c>
      <c r="E21" s="227">
        <v>17.088000000000001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21</v>
      </c>
      <c r="M21" s="229">
        <f>G21*(1+L21/100)</f>
        <v>0</v>
      </c>
      <c r="N21" s="229">
        <v>4.0000000000000003E-5</v>
      </c>
      <c r="O21" s="229">
        <f>ROUND(E21*N21,2)</f>
        <v>0</v>
      </c>
      <c r="P21" s="229">
        <v>0</v>
      </c>
      <c r="Q21" s="229">
        <f>ROUND(E21*P21,2)</f>
        <v>0</v>
      </c>
      <c r="R21" s="229" t="s">
        <v>175</v>
      </c>
      <c r="S21" s="229" t="s">
        <v>148</v>
      </c>
      <c r="T21" s="230" t="s">
        <v>148</v>
      </c>
      <c r="U21" s="216">
        <v>7.8E-2</v>
      </c>
      <c r="V21" s="216">
        <f>ROUND(E21*U21,2)</f>
        <v>1.33</v>
      </c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192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ht="21" outlineLevel="1" x14ac:dyDescent="0.25">
      <c r="A22" s="214"/>
      <c r="B22" s="215"/>
      <c r="C22" s="255" t="s">
        <v>193</v>
      </c>
      <c r="D22" s="252"/>
      <c r="E22" s="252"/>
      <c r="F22" s="252"/>
      <c r="G22" s="252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194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32" t="str">
        <f>C22</f>
        <v>které se zřizují před úpravami povrchu, a obalení osazených dveřních zárubní před znečištěním při úpravách povrchu nástřikem plastických maltovin včetně pozdějšího odkrytí,</v>
      </c>
      <c r="BB22" s="207"/>
      <c r="BC22" s="207"/>
      <c r="BD22" s="207"/>
      <c r="BE22" s="207"/>
      <c r="BF22" s="207"/>
      <c r="BG22" s="207"/>
      <c r="BH22" s="207"/>
    </row>
    <row r="23" spans="1:60" outlineLevel="1" x14ac:dyDescent="0.25">
      <c r="A23" s="214"/>
      <c r="B23" s="215"/>
      <c r="C23" s="253" t="s">
        <v>195</v>
      </c>
      <c r="D23" s="249"/>
      <c r="E23" s="250">
        <v>17.088000000000001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178</v>
      </c>
      <c r="AH23" s="207">
        <v>0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ht="20.399999999999999" outlineLevel="1" x14ac:dyDescent="0.25">
      <c r="A24" s="224">
        <v>5</v>
      </c>
      <c r="B24" s="225" t="s">
        <v>196</v>
      </c>
      <c r="C24" s="242" t="s">
        <v>197</v>
      </c>
      <c r="D24" s="226" t="s">
        <v>174</v>
      </c>
      <c r="E24" s="227">
        <v>0.82</v>
      </c>
      <c r="F24" s="228"/>
      <c r="G24" s="229">
        <f>ROUND(E24*F24,2)</f>
        <v>0</v>
      </c>
      <c r="H24" s="228"/>
      <c r="I24" s="229">
        <f>ROUND(E24*H24,2)</f>
        <v>0</v>
      </c>
      <c r="J24" s="228"/>
      <c r="K24" s="229">
        <f>ROUND(E24*J24,2)</f>
        <v>0</v>
      </c>
      <c r="L24" s="229">
        <v>21</v>
      </c>
      <c r="M24" s="229">
        <f>G24*(1+L24/100)</f>
        <v>0</v>
      </c>
      <c r="N24" s="229">
        <v>0.10712000000000001</v>
      </c>
      <c r="O24" s="229">
        <f>ROUND(E24*N24,2)</f>
        <v>0.09</v>
      </c>
      <c r="P24" s="229">
        <v>0</v>
      </c>
      <c r="Q24" s="229">
        <f>ROUND(E24*P24,2)</f>
        <v>0</v>
      </c>
      <c r="R24" s="229" t="s">
        <v>198</v>
      </c>
      <c r="S24" s="229" t="s">
        <v>148</v>
      </c>
      <c r="T24" s="230" t="s">
        <v>148</v>
      </c>
      <c r="U24" s="216">
        <v>0.69998000000000005</v>
      </c>
      <c r="V24" s="216">
        <f>ROUND(E24*U24,2)</f>
        <v>0.56999999999999995</v>
      </c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176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5">
      <c r="A25" s="214"/>
      <c r="B25" s="215"/>
      <c r="C25" s="255" t="s">
        <v>199</v>
      </c>
      <c r="D25" s="252"/>
      <c r="E25" s="252"/>
      <c r="F25" s="252"/>
      <c r="G25" s="252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194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5">
      <c r="A26" s="214"/>
      <c r="B26" s="215"/>
      <c r="C26" s="253" t="s">
        <v>200</v>
      </c>
      <c r="D26" s="249"/>
      <c r="E26" s="250">
        <v>0.82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178</v>
      </c>
      <c r="AH26" s="207">
        <v>0</v>
      </c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5">
      <c r="A27" s="224">
        <v>6</v>
      </c>
      <c r="B27" s="225" t="s">
        <v>201</v>
      </c>
      <c r="C27" s="242" t="s">
        <v>202</v>
      </c>
      <c r="D27" s="226" t="s">
        <v>182</v>
      </c>
      <c r="E27" s="227">
        <v>10.199999999999999</v>
      </c>
      <c r="F27" s="228"/>
      <c r="G27" s="229">
        <f>ROUND(E27*F27,2)</f>
        <v>0</v>
      </c>
      <c r="H27" s="228"/>
      <c r="I27" s="229">
        <f>ROUND(E27*H27,2)</f>
        <v>0</v>
      </c>
      <c r="J27" s="228"/>
      <c r="K27" s="229">
        <f>ROUND(E27*J27,2)</f>
        <v>0</v>
      </c>
      <c r="L27" s="229">
        <v>21</v>
      </c>
      <c r="M27" s="229">
        <f>G27*(1+L27/100)</f>
        <v>0</v>
      </c>
      <c r="N27" s="229">
        <v>3.7100000000000002E-3</v>
      </c>
      <c r="O27" s="229">
        <f>ROUND(E27*N27,2)</f>
        <v>0.04</v>
      </c>
      <c r="P27" s="229">
        <v>0</v>
      </c>
      <c r="Q27" s="229">
        <f>ROUND(E27*P27,2)</f>
        <v>0</v>
      </c>
      <c r="R27" s="229" t="s">
        <v>198</v>
      </c>
      <c r="S27" s="229" t="s">
        <v>148</v>
      </c>
      <c r="T27" s="230" t="s">
        <v>148</v>
      </c>
      <c r="U27" s="216">
        <v>0.18179999999999999</v>
      </c>
      <c r="V27" s="216">
        <f>ROUND(E27*U27,2)</f>
        <v>1.85</v>
      </c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176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5">
      <c r="A28" s="214"/>
      <c r="B28" s="215"/>
      <c r="C28" s="253" t="s">
        <v>203</v>
      </c>
      <c r="D28" s="249"/>
      <c r="E28" s="250">
        <v>10.199999999999999</v>
      </c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178</v>
      </c>
      <c r="AH28" s="207">
        <v>0</v>
      </c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5">
      <c r="A29" s="224">
        <v>7</v>
      </c>
      <c r="B29" s="225" t="s">
        <v>204</v>
      </c>
      <c r="C29" s="242" t="s">
        <v>205</v>
      </c>
      <c r="D29" s="226" t="s">
        <v>174</v>
      </c>
      <c r="E29" s="227">
        <v>9.7349999999999994</v>
      </c>
      <c r="F29" s="228"/>
      <c r="G29" s="229">
        <f>ROUND(E29*F29,2)</f>
        <v>0</v>
      </c>
      <c r="H29" s="228"/>
      <c r="I29" s="229">
        <f>ROUND(E29*H29,2)</f>
        <v>0</v>
      </c>
      <c r="J29" s="228"/>
      <c r="K29" s="229">
        <f>ROUND(E29*J29,2)</f>
        <v>0</v>
      </c>
      <c r="L29" s="229">
        <v>21</v>
      </c>
      <c r="M29" s="229">
        <f>G29*(1+L29/100)</f>
        <v>0</v>
      </c>
      <c r="N29" s="229">
        <v>4.7660000000000001E-2</v>
      </c>
      <c r="O29" s="229">
        <f>ROUND(E29*N29,2)</f>
        <v>0.46</v>
      </c>
      <c r="P29" s="229">
        <v>0</v>
      </c>
      <c r="Q29" s="229">
        <f>ROUND(E29*P29,2)</f>
        <v>0</v>
      </c>
      <c r="R29" s="229" t="s">
        <v>175</v>
      </c>
      <c r="S29" s="229" t="s">
        <v>148</v>
      </c>
      <c r="T29" s="230" t="s">
        <v>148</v>
      </c>
      <c r="U29" s="216">
        <v>0.65600000000000003</v>
      </c>
      <c r="V29" s="216">
        <f>ROUND(E29*U29,2)</f>
        <v>6.39</v>
      </c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176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5">
      <c r="A30" s="214"/>
      <c r="B30" s="215"/>
      <c r="C30" s="253" t="s">
        <v>206</v>
      </c>
      <c r="D30" s="249"/>
      <c r="E30" s="250">
        <v>3.51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178</v>
      </c>
      <c r="AH30" s="207">
        <v>0</v>
      </c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5">
      <c r="A31" s="214"/>
      <c r="B31" s="215"/>
      <c r="C31" s="253" t="s">
        <v>207</v>
      </c>
      <c r="D31" s="249"/>
      <c r="E31" s="250">
        <v>-2.76</v>
      </c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178</v>
      </c>
      <c r="AH31" s="207">
        <v>0</v>
      </c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5">
      <c r="A32" s="214"/>
      <c r="B32" s="215"/>
      <c r="C32" s="253" t="s">
        <v>208</v>
      </c>
      <c r="D32" s="249"/>
      <c r="E32" s="250">
        <v>8.9849999999999994</v>
      </c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178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ht="20.399999999999999" outlineLevel="1" x14ac:dyDescent="0.25">
      <c r="A33" s="224">
        <v>8</v>
      </c>
      <c r="B33" s="225" t="s">
        <v>209</v>
      </c>
      <c r="C33" s="242" t="s">
        <v>210</v>
      </c>
      <c r="D33" s="226" t="s">
        <v>174</v>
      </c>
      <c r="E33" s="227">
        <v>63.550649999999997</v>
      </c>
      <c r="F33" s="228"/>
      <c r="G33" s="229">
        <f>ROUND(E33*F33,2)</f>
        <v>0</v>
      </c>
      <c r="H33" s="228"/>
      <c r="I33" s="229">
        <f>ROUND(E33*H33,2)</f>
        <v>0</v>
      </c>
      <c r="J33" s="228"/>
      <c r="K33" s="229">
        <f>ROUND(E33*J33,2)</f>
        <v>0</v>
      </c>
      <c r="L33" s="229">
        <v>21</v>
      </c>
      <c r="M33" s="229">
        <f>G33*(1+L33/100)</f>
        <v>0</v>
      </c>
      <c r="N33" s="229">
        <v>1.694E-2</v>
      </c>
      <c r="O33" s="229">
        <f>ROUND(E33*N33,2)</f>
        <v>1.08</v>
      </c>
      <c r="P33" s="229">
        <v>0</v>
      </c>
      <c r="Q33" s="229">
        <f>ROUND(E33*P33,2)</f>
        <v>0</v>
      </c>
      <c r="R33" s="229" t="s">
        <v>198</v>
      </c>
      <c r="S33" s="229" t="s">
        <v>148</v>
      </c>
      <c r="T33" s="230" t="s">
        <v>148</v>
      </c>
      <c r="U33" s="216">
        <v>0.33481</v>
      </c>
      <c r="V33" s="216">
        <f>ROUND(E33*U33,2)</f>
        <v>21.28</v>
      </c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192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5">
      <c r="A34" s="214"/>
      <c r="B34" s="215"/>
      <c r="C34" s="243" t="s">
        <v>211</v>
      </c>
      <c r="D34" s="231"/>
      <c r="E34" s="231"/>
      <c r="F34" s="231"/>
      <c r="G34" s="231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152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5">
      <c r="A35" s="214"/>
      <c r="B35" s="215"/>
      <c r="C35" s="253" t="s">
        <v>212</v>
      </c>
      <c r="D35" s="249"/>
      <c r="E35" s="250">
        <v>78.48</v>
      </c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178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5">
      <c r="A36" s="214"/>
      <c r="B36" s="215"/>
      <c r="C36" s="253" t="s">
        <v>213</v>
      </c>
      <c r="D36" s="249"/>
      <c r="E36" s="250">
        <v>-9.8433499999999992</v>
      </c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178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5">
      <c r="A37" s="214"/>
      <c r="B37" s="215"/>
      <c r="C37" s="253" t="s">
        <v>214</v>
      </c>
      <c r="D37" s="249"/>
      <c r="E37" s="250">
        <v>-1.5760000000000001</v>
      </c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178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5">
      <c r="A38" s="214"/>
      <c r="B38" s="215"/>
      <c r="C38" s="253" t="s">
        <v>215</v>
      </c>
      <c r="D38" s="249"/>
      <c r="E38" s="250">
        <v>-3.51</v>
      </c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178</v>
      </c>
      <c r="AH38" s="207">
        <v>0</v>
      </c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5">
      <c r="A39" s="224">
        <v>9</v>
      </c>
      <c r="B39" s="225" t="s">
        <v>216</v>
      </c>
      <c r="C39" s="242" t="s">
        <v>217</v>
      </c>
      <c r="D39" s="226" t="s">
        <v>174</v>
      </c>
      <c r="E39" s="227">
        <v>3</v>
      </c>
      <c r="F39" s="228"/>
      <c r="G39" s="229">
        <f>ROUND(E39*F39,2)</f>
        <v>0</v>
      </c>
      <c r="H39" s="228"/>
      <c r="I39" s="229">
        <f>ROUND(E39*H39,2)</f>
        <v>0</v>
      </c>
      <c r="J39" s="228"/>
      <c r="K39" s="229">
        <f>ROUND(E39*J39,2)</f>
        <v>0</v>
      </c>
      <c r="L39" s="229">
        <v>21</v>
      </c>
      <c r="M39" s="229">
        <f>G39*(1+L39/100)</f>
        <v>0</v>
      </c>
      <c r="N39" s="229">
        <v>5.8500000000000003E-2</v>
      </c>
      <c r="O39" s="229">
        <f>ROUND(E39*N39,2)</f>
        <v>0.18</v>
      </c>
      <c r="P39" s="229">
        <v>0</v>
      </c>
      <c r="Q39" s="229">
        <f>ROUND(E39*P39,2)</f>
        <v>0</v>
      </c>
      <c r="R39" s="229" t="s">
        <v>198</v>
      </c>
      <c r="S39" s="229" t="s">
        <v>148</v>
      </c>
      <c r="T39" s="230" t="s">
        <v>148</v>
      </c>
      <c r="U39" s="216">
        <v>1.86904</v>
      </c>
      <c r="V39" s="216">
        <f>ROUND(E39*U39,2)</f>
        <v>5.61</v>
      </c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176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14"/>
      <c r="B40" s="215"/>
      <c r="C40" s="255" t="s">
        <v>218</v>
      </c>
      <c r="D40" s="252"/>
      <c r="E40" s="252"/>
      <c r="F40" s="252"/>
      <c r="G40" s="252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194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14"/>
      <c r="B41" s="215"/>
      <c r="C41" s="253" t="s">
        <v>219</v>
      </c>
      <c r="D41" s="249"/>
      <c r="E41" s="250">
        <v>3</v>
      </c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178</v>
      </c>
      <c r="AH41" s="207">
        <v>0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5">
      <c r="A42" s="224">
        <v>10</v>
      </c>
      <c r="B42" s="225" t="s">
        <v>220</v>
      </c>
      <c r="C42" s="242" t="s">
        <v>221</v>
      </c>
      <c r="D42" s="226" t="s">
        <v>174</v>
      </c>
      <c r="E42" s="227">
        <v>0.82</v>
      </c>
      <c r="F42" s="228"/>
      <c r="G42" s="229">
        <f>ROUND(E42*F42,2)</f>
        <v>0</v>
      </c>
      <c r="H42" s="228"/>
      <c r="I42" s="229">
        <f>ROUND(E42*H42,2)</f>
        <v>0</v>
      </c>
      <c r="J42" s="228"/>
      <c r="K42" s="229">
        <f>ROUND(E42*J42,2)</f>
        <v>0</v>
      </c>
      <c r="L42" s="229">
        <v>21</v>
      </c>
      <c r="M42" s="229">
        <f>G42*(1+L42/100)</f>
        <v>0</v>
      </c>
      <c r="N42" s="229">
        <v>5.629E-2</v>
      </c>
      <c r="O42" s="229">
        <f>ROUND(E42*N42,2)</f>
        <v>0.05</v>
      </c>
      <c r="P42" s="229">
        <v>0</v>
      </c>
      <c r="Q42" s="229">
        <f>ROUND(E42*P42,2)</f>
        <v>0</v>
      </c>
      <c r="R42" s="229" t="s">
        <v>198</v>
      </c>
      <c r="S42" s="229" t="s">
        <v>148</v>
      </c>
      <c r="T42" s="230" t="s">
        <v>148</v>
      </c>
      <c r="U42" s="216">
        <v>1.5729900000000001</v>
      </c>
      <c r="V42" s="216">
        <f>ROUND(E42*U42,2)</f>
        <v>1.29</v>
      </c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176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5">
      <c r="A43" s="214"/>
      <c r="B43" s="215"/>
      <c r="C43" s="255" t="s">
        <v>218</v>
      </c>
      <c r="D43" s="252"/>
      <c r="E43" s="252"/>
      <c r="F43" s="252"/>
      <c r="G43" s="252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194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5">
      <c r="A44" s="214"/>
      <c r="B44" s="215"/>
      <c r="C44" s="253" t="s">
        <v>200</v>
      </c>
      <c r="D44" s="249"/>
      <c r="E44" s="250">
        <v>0.82</v>
      </c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178</v>
      </c>
      <c r="AH44" s="207">
        <v>0</v>
      </c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ht="20.399999999999999" outlineLevel="1" x14ac:dyDescent="0.25">
      <c r="A45" s="224">
        <v>11</v>
      </c>
      <c r="B45" s="225" t="s">
        <v>222</v>
      </c>
      <c r="C45" s="242" t="s">
        <v>223</v>
      </c>
      <c r="D45" s="226" t="s">
        <v>174</v>
      </c>
      <c r="E45" s="227">
        <v>53.200650000000003</v>
      </c>
      <c r="F45" s="228"/>
      <c r="G45" s="229">
        <f>ROUND(E45*F45,2)</f>
        <v>0</v>
      </c>
      <c r="H45" s="228"/>
      <c r="I45" s="229">
        <f>ROUND(E45*H45,2)</f>
        <v>0</v>
      </c>
      <c r="J45" s="228"/>
      <c r="K45" s="229">
        <f>ROUND(E45*J45,2)</f>
        <v>0</v>
      </c>
      <c r="L45" s="229">
        <v>21</v>
      </c>
      <c r="M45" s="229">
        <f>G45*(1+L45/100)</f>
        <v>0</v>
      </c>
      <c r="N45" s="229">
        <v>3.63E-3</v>
      </c>
      <c r="O45" s="229">
        <f>ROUND(E45*N45,2)</f>
        <v>0.19</v>
      </c>
      <c r="P45" s="229">
        <v>0</v>
      </c>
      <c r="Q45" s="229">
        <f>ROUND(E45*P45,2)</f>
        <v>0</v>
      </c>
      <c r="R45" s="229" t="s">
        <v>175</v>
      </c>
      <c r="S45" s="229" t="s">
        <v>148</v>
      </c>
      <c r="T45" s="230" t="s">
        <v>148</v>
      </c>
      <c r="U45" s="216">
        <v>0.30249999999999999</v>
      </c>
      <c r="V45" s="216">
        <f>ROUND(E45*U45,2)</f>
        <v>16.09</v>
      </c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192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14"/>
      <c r="B46" s="215"/>
      <c r="C46" s="255" t="s">
        <v>224</v>
      </c>
      <c r="D46" s="252"/>
      <c r="E46" s="252"/>
      <c r="F46" s="252"/>
      <c r="G46" s="252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194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14"/>
      <c r="B47" s="215"/>
      <c r="C47" s="253" t="s">
        <v>225</v>
      </c>
      <c r="D47" s="249"/>
      <c r="E47" s="250">
        <v>67.38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178</v>
      </c>
      <c r="AH47" s="207">
        <v>0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5">
      <c r="A48" s="214"/>
      <c r="B48" s="215"/>
      <c r="C48" s="253" t="s">
        <v>213</v>
      </c>
      <c r="D48" s="249"/>
      <c r="E48" s="250">
        <v>-9.8433499999999992</v>
      </c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178</v>
      </c>
      <c r="AH48" s="207">
        <v>0</v>
      </c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14"/>
      <c r="B49" s="215"/>
      <c r="C49" s="253" t="s">
        <v>214</v>
      </c>
      <c r="D49" s="249"/>
      <c r="E49" s="250">
        <v>-1.5760000000000001</v>
      </c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178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14"/>
      <c r="B50" s="215"/>
      <c r="C50" s="253" t="s">
        <v>207</v>
      </c>
      <c r="D50" s="249"/>
      <c r="E50" s="250">
        <v>-2.76</v>
      </c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178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5">
      <c r="A51" s="224">
        <v>12</v>
      </c>
      <c r="B51" s="225" t="s">
        <v>226</v>
      </c>
      <c r="C51" s="242" t="s">
        <v>227</v>
      </c>
      <c r="D51" s="226" t="s">
        <v>174</v>
      </c>
      <c r="E51" s="227">
        <v>2.76</v>
      </c>
      <c r="F51" s="228"/>
      <c r="G51" s="229">
        <f>ROUND(E51*F51,2)</f>
        <v>0</v>
      </c>
      <c r="H51" s="228"/>
      <c r="I51" s="229">
        <f>ROUND(E51*H51,2)</f>
        <v>0</v>
      </c>
      <c r="J51" s="228"/>
      <c r="K51" s="229">
        <f>ROUND(E51*J51,2)</f>
        <v>0</v>
      </c>
      <c r="L51" s="229">
        <v>21</v>
      </c>
      <c r="M51" s="229">
        <f>G51*(1+L51/100)</f>
        <v>0</v>
      </c>
      <c r="N51" s="229">
        <v>4.5580000000000002E-2</v>
      </c>
      <c r="O51" s="229">
        <f>ROUND(E51*N51,2)</f>
        <v>0.13</v>
      </c>
      <c r="P51" s="229">
        <v>0</v>
      </c>
      <c r="Q51" s="229">
        <f>ROUND(E51*P51,2)</f>
        <v>0</v>
      </c>
      <c r="R51" s="229" t="s">
        <v>175</v>
      </c>
      <c r="S51" s="229" t="s">
        <v>148</v>
      </c>
      <c r="T51" s="230" t="s">
        <v>148</v>
      </c>
      <c r="U51" s="216">
        <v>0.60799999999999998</v>
      </c>
      <c r="V51" s="216">
        <f>ROUND(E51*U51,2)</f>
        <v>1.68</v>
      </c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176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5">
      <c r="A52" s="214"/>
      <c r="B52" s="215"/>
      <c r="C52" s="255" t="s">
        <v>228</v>
      </c>
      <c r="D52" s="252"/>
      <c r="E52" s="252"/>
      <c r="F52" s="252"/>
      <c r="G52" s="252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194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5">
      <c r="A53" s="214"/>
      <c r="B53" s="215"/>
      <c r="C53" s="253" t="s">
        <v>229</v>
      </c>
      <c r="D53" s="249"/>
      <c r="E53" s="250">
        <v>2.76</v>
      </c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178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5">
      <c r="A54" s="224">
        <v>13</v>
      </c>
      <c r="B54" s="225" t="s">
        <v>230</v>
      </c>
      <c r="C54" s="242" t="s">
        <v>231</v>
      </c>
      <c r="D54" s="226" t="s">
        <v>182</v>
      </c>
      <c r="E54" s="227">
        <v>13.8</v>
      </c>
      <c r="F54" s="228"/>
      <c r="G54" s="229">
        <f>ROUND(E54*F54,2)</f>
        <v>0</v>
      </c>
      <c r="H54" s="228"/>
      <c r="I54" s="229">
        <f>ROUND(E54*H54,2)</f>
        <v>0</v>
      </c>
      <c r="J54" s="228"/>
      <c r="K54" s="229">
        <f>ROUND(E54*J54,2)</f>
        <v>0</v>
      </c>
      <c r="L54" s="229">
        <v>21</v>
      </c>
      <c r="M54" s="229">
        <f>G54*(1+L54/100)</f>
        <v>0</v>
      </c>
      <c r="N54" s="229">
        <v>4.6000000000000001E-4</v>
      </c>
      <c r="O54" s="229">
        <f>ROUND(E54*N54,2)</f>
        <v>0.01</v>
      </c>
      <c r="P54" s="229">
        <v>0</v>
      </c>
      <c r="Q54" s="229">
        <f>ROUND(E54*P54,2)</f>
        <v>0</v>
      </c>
      <c r="R54" s="229" t="s">
        <v>175</v>
      </c>
      <c r="S54" s="229" t="s">
        <v>148</v>
      </c>
      <c r="T54" s="230" t="s">
        <v>148</v>
      </c>
      <c r="U54" s="216">
        <v>0</v>
      </c>
      <c r="V54" s="216">
        <f>ROUND(E54*U54,2)</f>
        <v>0</v>
      </c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176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5">
      <c r="A55" s="214"/>
      <c r="B55" s="215"/>
      <c r="C55" s="255" t="s">
        <v>232</v>
      </c>
      <c r="D55" s="252"/>
      <c r="E55" s="252"/>
      <c r="F55" s="252"/>
      <c r="G55" s="252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194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5">
      <c r="A56" s="214"/>
      <c r="B56" s="215"/>
      <c r="C56" s="253" t="s">
        <v>233</v>
      </c>
      <c r="D56" s="249"/>
      <c r="E56" s="250">
        <v>13.8</v>
      </c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178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5">
      <c r="A57" s="224">
        <v>14</v>
      </c>
      <c r="B57" s="225" t="s">
        <v>234</v>
      </c>
      <c r="C57" s="242" t="s">
        <v>235</v>
      </c>
      <c r="D57" s="226" t="s">
        <v>174</v>
      </c>
      <c r="E57" s="227">
        <v>30</v>
      </c>
      <c r="F57" s="228"/>
      <c r="G57" s="229">
        <f>ROUND(E57*F57,2)</f>
        <v>0</v>
      </c>
      <c r="H57" s="228"/>
      <c r="I57" s="229">
        <f>ROUND(E57*H57,2)</f>
        <v>0</v>
      </c>
      <c r="J57" s="228"/>
      <c r="K57" s="229">
        <f>ROUND(E57*J57,2)</f>
        <v>0</v>
      </c>
      <c r="L57" s="229">
        <v>21</v>
      </c>
      <c r="M57" s="229">
        <f>G57*(1+L57/100)</f>
        <v>0</v>
      </c>
      <c r="N57" s="229">
        <v>3.6700000000000001E-3</v>
      </c>
      <c r="O57" s="229">
        <f>ROUND(E57*N57,2)</f>
        <v>0.11</v>
      </c>
      <c r="P57" s="229">
        <v>0</v>
      </c>
      <c r="Q57" s="229">
        <f>ROUND(E57*P57,2)</f>
        <v>0</v>
      </c>
      <c r="R57" s="229" t="s">
        <v>175</v>
      </c>
      <c r="S57" s="229" t="s">
        <v>148</v>
      </c>
      <c r="T57" s="230" t="s">
        <v>148</v>
      </c>
      <c r="U57" s="216">
        <v>0.36199999999999999</v>
      </c>
      <c r="V57" s="216">
        <f>ROUND(E57*U57,2)</f>
        <v>10.86</v>
      </c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176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5">
      <c r="A58" s="214"/>
      <c r="B58" s="215"/>
      <c r="C58" s="253" t="s">
        <v>236</v>
      </c>
      <c r="D58" s="249"/>
      <c r="E58" s="250">
        <v>30</v>
      </c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178</v>
      </c>
      <c r="AH58" s="207">
        <v>0</v>
      </c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5">
      <c r="A59" s="224">
        <v>15</v>
      </c>
      <c r="B59" s="225" t="s">
        <v>237</v>
      </c>
      <c r="C59" s="242" t="s">
        <v>238</v>
      </c>
      <c r="D59" s="226" t="s">
        <v>182</v>
      </c>
      <c r="E59" s="227">
        <v>12</v>
      </c>
      <c r="F59" s="228"/>
      <c r="G59" s="229">
        <f>ROUND(E59*F59,2)</f>
        <v>0</v>
      </c>
      <c r="H59" s="228"/>
      <c r="I59" s="229">
        <f>ROUND(E59*H59,2)</f>
        <v>0</v>
      </c>
      <c r="J59" s="228"/>
      <c r="K59" s="229">
        <f>ROUND(E59*J59,2)</f>
        <v>0</v>
      </c>
      <c r="L59" s="229">
        <v>21</v>
      </c>
      <c r="M59" s="229">
        <f>G59*(1+L59/100)</f>
        <v>0</v>
      </c>
      <c r="N59" s="229">
        <v>0</v>
      </c>
      <c r="O59" s="229">
        <f>ROUND(E59*N59,2)</f>
        <v>0</v>
      </c>
      <c r="P59" s="229">
        <v>0</v>
      </c>
      <c r="Q59" s="229">
        <f>ROUND(E59*P59,2)</f>
        <v>0</v>
      </c>
      <c r="R59" s="229"/>
      <c r="S59" s="229" t="s">
        <v>162</v>
      </c>
      <c r="T59" s="230" t="s">
        <v>149</v>
      </c>
      <c r="U59" s="216">
        <v>0</v>
      </c>
      <c r="V59" s="216">
        <f>ROUND(E59*U59,2)</f>
        <v>0</v>
      </c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176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5">
      <c r="A60" s="214"/>
      <c r="B60" s="215"/>
      <c r="C60" s="253" t="s">
        <v>239</v>
      </c>
      <c r="D60" s="249"/>
      <c r="E60" s="250">
        <v>12</v>
      </c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178</v>
      </c>
      <c r="AH60" s="207">
        <v>0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x14ac:dyDescent="0.25">
      <c r="A61" s="218" t="s">
        <v>143</v>
      </c>
      <c r="B61" s="219" t="s">
        <v>72</v>
      </c>
      <c r="C61" s="241" t="s">
        <v>73</v>
      </c>
      <c r="D61" s="220"/>
      <c r="E61" s="221"/>
      <c r="F61" s="222"/>
      <c r="G61" s="222">
        <f>SUMIF(AG62:AG62,"&lt;&gt;NOR",G62:G62)</f>
        <v>0</v>
      </c>
      <c r="H61" s="222"/>
      <c r="I61" s="222">
        <f>SUM(I62:I62)</f>
        <v>0</v>
      </c>
      <c r="J61" s="222"/>
      <c r="K61" s="222">
        <f>SUM(K62:K62)</f>
        <v>0</v>
      </c>
      <c r="L61" s="222"/>
      <c r="M61" s="222">
        <f>SUM(M62:M62)</f>
        <v>0</v>
      </c>
      <c r="N61" s="222"/>
      <c r="O61" s="222">
        <f>SUM(O62:O62)</f>
        <v>0</v>
      </c>
      <c r="P61" s="222"/>
      <c r="Q61" s="222">
        <f>SUM(Q62:Q62)</f>
        <v>0</v>
      </c>
      <c r="R61" s="222"/>
      <c r="S61" s="222"/>
      <c r="T61" s="223"/>
      <c r="U61" s="217"/>
      <c r="V61" s="217">
        <f>SUM(V62:V62)</f>
        <v>2.63</v>
      </c>
      <c r="W61" s="217"/>
      <c r="AG61" t="s">
        <v>144</v>
      </c>
    </row>
    <row r="62" spans="1:60" outlineLevel="1" x14ac:dyDescent="0.25">
      <c r="A62" s="233">
        <v>16</v>
      </c>
      <c r="B62" s="234" t="s">
        <v>240</v>
      </c>
      <c r="C62" s="244" t="s">
        <v>241</v>
      </c>
      <c r="D62" s="235" t="s">
        <v>174</v>
      </c>
      <c r="E62" s="236">
        <v>52.54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38"/>
      <c r="S62" s="238" t="s">
        <v>162</v>
      </c>
      <c r="T62" s="239" t="s">
        <v>149</v>
      </c>
      <c r="U62" s="216">
        <v>0.05</v>
      </c>
      <c r="V62" s="216">
        <f>ROUND(E62*U62,2)</f>
        <v>2.63</v>
      </c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176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x14ac:dyDescent="0.25">
      <c r="A63" s="218" t="s">
        <v>143</v>
      </c>
      <c r="B63" s="219" t="s">
        <v>74</v>
      </c>
      <c r="C63" s="241" t="s">
        <v>75</v>
      </c>
      <c r="D63" s="220"/>
      <c r="E63" s="221"/>
      <c r="F63" s="222"/>
      <c r="G63" s="222">
        <f>SUMIF(AG64:AG65,"&lt;&gt;NOR",G64:G65)</f>
        <v>0</v>
      </c>
      <c r="H63" s="222"/>
      <c r="I63" s="222">
        <f>SUM(I64:I65)</f>
        <v>0</v>
      </c>
      <c r="J63" s="222"/>
      <c r="K63" s="222">
        <f>SUM(K64:K65)</f>
        <v>0</v>
      </c>
      <c r="L63" s="222"/>
      <c r="M63" s="222">
        <f>SUM(M64:M65)</f>
        <v>0</v>
      </c>
      <c r="N63" s="222"/>
      <c r="O63" s="222">
        <f>SUM(O64:O65)</f>
        <v>0</v>
      </c>
      <c r="P63" s="222"/>
      <c r="Q63" s="222">
        <f>SUM(Q64:Q65)</f>
        <v>0</v>
      </c>
      <c r="R63" s="222"/>
      <c r="S63" s="222"/>
      <c r="T63" s="223"/>
      <c r="U63" s="217"/>
      <c r="V63" s="217">
        <f>SUM(V64:V65)</f>
        <v>0.85</v>
      </c>
      <c r="W63" s="217"/>
      <c r="AG63" t="s">
        <v>144</v>
      </c>
    </row>
    <row r="64" spans="1:60" outlineLevel="1" x14ac:dyDescent="0.25">
      <c r="A64" s="233">
        <v>17</v>
      </c>
      <c r="B64" s="234" t="s">
        <v>242</v>
      </c>
      <c r="C64" s="244" t="s">
        <v>243</v>
      </c>
      <c r="D64" s="235" t="s">
        <v>244</v>
      </c>
      <c r="E64" s="236">
        <v>2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0</v>
      </c>
      <c r="O64" s="238">
        <f>ROUND(E64*N64,2)</f>
        <v>0</v>
      </c>
      <c r="P64" s="238">
        <v>0</v>
      </c>
      <c r="Q64" s="238">
        <f>ROUND(E64*P64,2)</f>
        <v>0</v>
      </c>
      <c r="R64" s="238"/>
      <c r="S64" s="238" t="s">
        <v>162</v>
      </c>
      <c r="T64" s="239" t="s">
        <v>149</v>
      </c>
      <c r="U64" s="216">
        <v>0.42499999999999999</v>
      </c>
      <c r="V64" s="216">
        <f>ROUND(E64*U64,2)</f>
        <v>0.85</v>
      </c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176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5">
      <c r="A65" s="233">
        <v>18</v>
      </c>
      <c r="B65" s="234" t="s">
        <v>245</v>
      </c>
      <c r="C65" s="244" t="s">
        <v>246</v>
      </c>
      <c r="D65" s="235" t="s">
        <v>247</v>
      </c>
      <c r="E65" s="236">
        <v>2</v>
      </c>
      <c r="F65" s="237"/>
      <c r="G65" s="238">
        <f>ROUND(E65*F65,2)</f>
        <v>0</v>
      </c>
      <c r="H65" s="237"/>
      <c r="I65" s="238">
        <f>ROUND(E65*H65,2)</f>
        <v>0</v>
      </c>
      <c r="J65" s="237"/>
      <c r="K65" s="238">
        <f>ROUND(E65*J65,2)</f>
        <v>0</v>
      </c>
      <c r="L65" s="238">
        <v>21</v>
      </c>
      <c r="M65" s="238">
        <f>G65*(1+L65/100)</f>
        <v>0</v>
      </c>
      <c r="N65" s="238">
        <v>0</v>
      </c>
      <c r="O65" s="238">
        <f>ROUND(E65*N65,2)</f>
        <v>0</v>
      </c>
      <c r="P65" s="238">
        <v>0</v>
      </c>
      <c r="Q65" s="238">
        <f>ROUND(E65*P65,2)</f>
        <v>0</v>
      </c>
      <c r="R65" s="238" t="s">
        <v>248</v>
      </c>
      <c r="S65" s="238" t="s">
        <v>148</v>
      </c>
      <c r="T65" s="239" t="s">
        <v>148</v>
      </c>
      <c r="U65" s="216">
        <v>0</v>
      </c>
      <c r="V65" s="216">
        <f>ROUND(E65*U65,2)</f>
        <v>0</v>
      </c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249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x14ac:dyDescent="0.25">
      <c r="A66" s="218" t="s">
        <v>143</v>
      </c>
      <c r="B66" s="219" t="s">
        <v>76</v>
      </c>
      <c r="C66" s="241" t="s">
        <v>77</v>
      </c>
      <c r="D66" s="220"/>
      <c r="E66" s="221"/>
      <c r="F66" s="222"/>
      <c r="G66" s="222">
        <f>SUMIF(AG67:AG70,"&lt;&gt;NOR",G67:G70)</f>
        <v>0</v>
      </c>
      <c r="H66" s="222"/>
      <c r="I66" s="222">
        <f>SUM(I67:I70)</f>
        <v>0</v>
      </c>
      <c r="J66" s="222"/>
      <c r="K66" s="222">
        <f>SUM(K67:K70)</f>
        <v>0</v>
      </c>
      <c r="L66" s="222"/>
      <c r="M66" s="222">
        <f>SUM(M67:M70)</f>
        <v>0</v>
      </c>
      <c r="N66" s="222"/>
      <c r="O66" s="222">
        <f>SUM(O67:O70)</f>
        <v>0.08</v>
      </c>
      <c r="P66" s="222"/>
      <c r="Q66" s="222">
        <f>SUM(Q67:Q70)</f>
        <v>0</v>
      </c>
      <c r="R66" s="222"/>
      <c r="S66" s="222"/>
      <c r="T66" s="223"/>
      <c r="U66" s="217"/>
      <c r="V66" s="217">
        <f>SUM(V67:V70)</f>
        <v>11.95</v>
      </c>
      <c r="W66" s="217"/>
      <c r="AG66" t="s">
        <v>144</v>
      </c>
    </row>
    <row r="67" spans="1:60" outlineLevel="1" x14ac:dyDescent="0.25">
      <c r="A67" s="224">
        <v>19</v>
      </c>
      <c r="B67" s="225" t="s">
        <v>250</v>
      </c>
      <c r="C67" s="242" t="s">
        <v>251</v>
      </c>
      <c r="D67" s="226" t="s">
        <v>174</v>
      </c>
      <c r="E67" s="227">
        <v>4</v>
      </c>
      <c r="F67" s="228"/>
      <c r="G67" s="229">
        <f>ROUND(E67*F67,2)</f>
        <v>0</v>
      </c>
      <c r="H67" s="228"/>
      <c r="I67" s="229">
        <f>ROUND(E67*H67,2)</f>
        <v>0</v>
      </c>
      <c r="J67" s="228"/>
      <c r="K67" s="229">
        <f>ROUND(E67*J67,2)</f>
        <v>0</v>
      </c>
      <c r="L67" s="229">
        <v>21</v>
      </c>
      <c r="M67" s="229">
        <f>G67*(1+L67/100)</f>
        <v>0</v>
      </c>
      <c r="N67" s="229">
        <v>1.2099999999999999E-3</v>
      </c>
      <c r="O67" s="229">
        <f>ROUND(E67*N67,2)</f>
        <v>0</v>
      </c>
      <c r="P67" s="229">
        <v>0</v>
      </c>
      <c r="Q67" s="229">
        <f>ROUND(E67*P67,2)</f>
        <v>0</v>
      </c>
      <c r="R67" s="229" t="s">
        <v>252</v>
      </c>
      <c r="S67" s="229" t="s">
        <v>148</v>
      </c>
      <c r="T67" s="230" t="s">
        <v>148</v>
      </c>
      <c r="U67" s="216">
        <v>0.17699999999999999</v>
      </c>
      <c r="V67" s="216">
        <f>ROUND(E67*U67,2)</f>
        <v>0.71</v>
      </c>
      <c r="W67" s="21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176</v>
      </c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5">
      <c r="A68" s="214"/>
      <c r="B68" s="215"/>
      <c r="C68" s="253" t="s">
        <v>253</v>
      </c>
      <c r="D68" s="249"/>
      <c r="E68" s="250">
        <v>2</v>
      </c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178</v>
      </c>
      <c r="AH68" s="207">
        <v>0</v>
      </c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5">
      <c r="A69" s="214"/>
      <c r="B69" s="215"/>
      <c r="C69" s="253" t="s">
        <v>254</v>
      </c>
      <c r="D69" s="249"/>
      <c r="E69" s="250">
        <v>2</v>
      </c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178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5">
      <c r="A70" s="233">
        <v>20</v>
      </c>
      <c r="B70" s="234" t="s">
        <v>255</v>
      </c>
      <c r="C70" s="244" t="s">
        <v>256</v>
      </c>
      <c r="D70" s="235" t="s">
        <v>174</v>
      </c>
      <c r="E70" s="236">
        <v>52.54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8">
        <v>1.58E-3</v>
      </c>
      <c r="O70" s="238">
        <f>ROUND(E70*N70,2)</f>
        <v>0.08</v>
      </c>
      <c r="P70" s="238">
        <v>0</v>
      </c>
      <c r="Q70" s="238">
        <f>ROUND(E70*P70,2)</f>
        <v>0</v>
      </c>
      <c r="R70" s="238" t="s">
        <v>252</v>
      </c>
      <c r="S70" s="238" t="s">
        <v>148</v>
      </c>
      <c r="T70" s="239" t="s">
        <v>148</v>
      </c>
      <c r="U70" s="216">
        <v>0.214</v>
      </c>
      <c r="V70" s="216">
        <f>ROUND(E70*U70,2)</f>
        <v>11.24</v>
      </c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176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x14ac:dyDescent="0.25">
      <c r="A71" s="218" t="s">
        <v>143</v>
      </c>
      <c r="B71" s="219" t="s">
        <v>78</v>
      </c>
      <c r="C71" s="241" t="s">
        <v>79</v>
      </c>
      <c r="D71" s="220"/>
      <c r="E71" s="221"/>
      <c r="F71" s="222"/>
      <c r="G71" s="222">
        <f>SUMIF(AG72:AG78,"&lt;&gt;NOR",G72:G78)</f>
        <v>0</v>
      </c>
      <c r="H71" s="222"/>
      <c r="I71" s="222">
        <f>SUM(I72:I78)</f>
        <v>0</v>
      </c>
      <c r="J71" s="222"/>
      <c r="K71" s="222">
        <f>SUM(K72:K78)</f>
        <v>0</v>
      </c>
      <c r="L71" s="222"/>
      <c r="M71" s="222">
        <f>SUM(M72:M78)</f>
        <v>0</v>
      </c>
      <c r="N71" s="222"/>
      <c r="O71" s="222">
        <f>SUM(O72:O78)</f>
        <v>0</v>
      </c>
      <c r="P71" s="222"/>
      <c r="Q71" s="222">
        <f>SUM(Q72:Q78)</f>
        <v>0</v>
      </c>
      <c r="R71" s="222"/>
      <c r="S71" s="222"/>
      <c r="T71" s="223"/>
      <c r="U71" s="217"/>
      <c r="V71" s="217">
        <f>SUM(V72:V78)</f>
        <v>35.25</v>
      </c>
      <c r="W71" s="217"/>
      <c r="AG71" t="s">
        <v>144</v>
      </c>
    </row>
    <row r="72" spans="1:60" ht="40.799999999999997" outlineLevel="1" x14ac:dyDescent="0.25">
      <c r="A72" s="224">
        <v>21</v>
      </c>
      <c r="B72" s="225" t="s">
        <v>257</v>
      </c>
      <c r="C72" s="242" t="s">
        <v>258</v>
      </c>
      <c r="D72" s="226" t="s">
        <v>174</v>
      </c>
      <c r="E72" s="227">
        <v>110.146</v>
      </c>
      <c r="F72" s="228"/>
      <c r="G72" s="229">
        <f>ROUND(E72*F72,2)</f>
        <v>0</v>
      </c>
      <c r="H72" s="228"/>
      <c r="I72" s="229">
        <f>ROUND(E72*H72,2)</f>
        <v>0</v>
      </c>
      <c r="J72" s="228"/>
      <c r="K72" s="229">
        <f>ROUND(E72*J72,2)</f>
        <v>0</v>
      </c>
      <c r="L72" s="229">
        <v>21</v>
      </c>
      <c r="M72" s="229">
        <f>G72*(1+L72/100)</f>
        <v>0</v>
      </c>
      <c r="N72" s="229">
        <v>4.0000000000000003E-5</v>
      </c>
      <c r="O72" s="229">
        <f>ROUND(E72*N72,2)</f>
        <v>0</v>
      </c>
      <c r="P72" s="229">
        <v>0</v>
      </c>
      <c r="Q72" s="229">
        <f>ROUND(E72*P72,2)</f>
        <v>0</v>
      </c>
      <c r="R72" s="229" t="s">
        <v>175</v>
      </c>
      <c r="S72" s="229" t="s">
        <v>148</v>
      </c>
      <c r="T72" s="230" t="s">
        <v>148</v>
      </c>
      <c r="U72" s="216">
        <v>0.308</v>
      </c>
      <c r="V72" s="216">
        <f>ROUND(E72*U72,2)</f>
        <v>33.92</v>
      </c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176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5">
      <c r="A73" s="214"/>
      <c r="B73" s="215"/>
      <c r="C73" s="253" t="s">
        <v>259</v>
      </c>
      <c r="D73" s="249"/>
      <c r="E73" s="250">
        <v>57.646000000000001</v>
      </c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178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5">
      <c r="A74" s="214"/>
      <c r="B74" s="215"/>
      <c r="C74" s="253" t="s">
        <v>260</v>
      </c>
      <c r="D74" s="249"/>
      <c r="E74" s="250">
        <v>37.5</v>
      </c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178</v>
      </c>
      <c r="AH74" s="207">
        <v>0</v>
      </c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5">
      <c r="A75" s="214"/>
      <c r="B75" s="215"/>
      <c r="C75" s="253" t="s">
        <v>261</v>
      </c>
      <c r="D75" s="249"/>
      <c r="E75" s="250">
        <v>15</v>
      </c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178</v>
      </c>
      <c r="AH75" s="207">
        <v>0</v>
      </c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5">
      <c r="A76" s="224">
        <v>22</v>
      </c>
      <c r="B76" s="225" t="s">
        <v>262</v>
      </c>
      <c r="C76" s="242" t="s">
        <v>263</v>
      </c>
      <c r="D76" s="226" t="s">
        <v>182</v>
      </c>
      <c r="E76" s="227">
        <v>19.04</v>
      </c>
      <c r="F76" s="228"/>
      <c r="G76" s="229">
        <f>ROUND(E76*F76,2)</f>
        <v>0</v>
      </c>
      <c r="H76" s="228"/>
      <c r="I76" s="229">
        <f>ROUND(E76*H76,2)</f>
        <v>0</v>
      </c>
      <c r="J76" s="228"/>
      <c r="K76" s="229">
        <f>ROUND(E76*J76,2)</f>
        <v>0</v>
      </c>
      <c r="L76" s="229">
        <v>21</v>
      </c>
      <c r="M76" s="229">
        <f>G76*(1+L76/100)</f>
        <v>0</v>
      </c>
      <c r="N76" s="229">
        <v>4.0000000000000003E-5</v>
      </c>
      <c r="O76" s="229">
        <f>ROUND(E76*N76,2)</f>
        <v>0</v>
      </c>
      <c r="P76" s="229">
        <v>0</v>
      </c>
      <c r="Q76" s="229">
        <f>ROUND(E76*P76,2)</f>
        <v>0</v>
      </c>
      <c r="R76" s="229" t="s">
        <v>264</v>
      </c>
      <c r="S76" s="229" t="s">
        <v>148</v>
      </c>
      <c r="T76" s="230" t="s">
        <v>148</v>
      </c>
      <c r="U76" s="216">
        <v>7.0000000000000007E-2</v>
      </c>
      <c r="V76" s="216">
        <f>ROUND(E76*U76,2)</f>
        <v>1.33</v>
      </c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265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5">
      <c r="A77" s="214"/>
      <c r="B77" s="215"/>
      <c r="C77" s="243" t="s">
        <v>266</v>
      </c>
      <c r="D77" s="231"/>
      <c r="E77" s="231"/>
      <c r="F77" s="231"/>
      <c r="G77" s="231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152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5">
      <c r="A78" s="214"/>
      <c r="B78" s="215"/>
      <c r="C78" s="253" t="s">
        <v>267</v>
      </c>
      <c r="D78" s="249"/>
      <c r="E78" s="250">
        <v>19.04</v>
      </c>
      <c r="F78" s="216"/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178</v>
      </c>
      <c r="AH78" s="207">
        <v>0</v>
      </c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x14ac:dyDescent="0.25">
      <c r="A79" s="218" t="s">
        <v>143</v>
      </c>
      <c r="B79" s="219" t="s">
        <v>80</v>
      </c>
      <c r="C79" s="241" t="s">
        <v>81</v>
      </c>
      <c r="D79" s="220"/>
      <c r="E79" s="221"/>
      <c r="F79" s="222"/>
      <c r="G79" s="222">
        <f>SUMIF(AG80:AG122,"&lt;&gt;NOR",G80:G122)</f>
        <v>0</v>
      </c>
      <c r="H79" s="222"/>
      <c r="I79" s="222">
        <f>SUM(I80:I122)</f>
        <v>0</v>
      </c>
      <c r="J79" s="222"/>
      <c r="K79" s="222">
        <f>SUM(K80:K122)</f>
        <v>0</v>
      </c>
      <c r="L79" s="222"/>
      <c r="M79" s="222">
        <f>SUM(M80:M122)</f>
        <v>0</v>
      </c>
      <c r="N79" s="222"/>
      <c r="O79" s="222">
        <f>SUM(O80:O122)</f>
        <v>0.18</v>
      </c>
      <c r="P79" s="222"/>
      <c r="Q79" s="222">
        <f>SUM(Q80:Q122)</f>
        <v>2.92</v>
      </c>
      <c r="R79" s="222"/>
      <c r="S79" s="222"/>
      <c r="T79" s="223"/>
      <c r="U79" s="217"/>
      <c r="V79" s="217">
        <f>SUM(V80:V122)</f>
        <v>49.74</v>
      </c>
      <c r="W79" s="217"/>
      <c r="AG79" t="s">
        <v>144</v>
      </c>
    </row>
    <row r="80" spans="1:60" outlineLevel="1" x14ac:dyDescent="0.25">
      <c r="A80" s="224">
        <v>23</v>
      </c>
      <c r="B80" s="225" t="s">
        <v>268</v>
      </c>
      <c r="C80" s="242" t="s">
        <v>269</v>
      </c>
      <c r="D80" s="226" t="s">
        <v>247</v>
      </c>
      <c r="E80" s="227">
        <v>1</v>
      </c>
      <c r="F80" s="228"/>
      <c r="G80" s="229">
        <f>ROUND(E80*F80,2)</f>
        <v>0</v>
      </c>
      <c r="H80" s="228"/>
      <c r="I80" s="229">
        <f>ROUND(E80*H80,2)</f>
        <v>0</v>
      </c>
      <c r="J80" s="228"/>
      <c r="K80" s="229">
        <f>ROUND(E80*J80,2)</f>
        <v>0</v>
      </c>
      <c r="L80" s="229">
        <v>21</v>
      </c>
      <c r="M80" s="229">
        <f>G80*(1+L80/100)</f>
        <v>0</v>
      </c>
      <c r="N80" s="229">
        <v>0</v>
      </c>
      <c r="O80" s="229">
        <f>ROUND(E80*N80,2)</f>
        <v>0</v>
      </c>
      <c r="P80" s="229">
        <v>0</v>
      </c>
      <c r="Q80" s="229">
        <f>ROUND(E80*P80,2)</f>
        <v>0</v>
      </c>
      <c r="R80" s="229" t="s">
        <v>270</v>
      </c>
      <c r="S80" s="229" t="s">
        <v>148</v>
      </c>
      <c r="T80" s="230" t="s">
        <v>148</v>
      </c>
      <c r="U80" s="216">
        <v>0.05</v>
      </c>
      <c r="V80" s="216">
        <f>ROUND(E80*U80,2)</f>
        <v>0.05</v>
      </c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176</v>
      </c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5">
      <c r="A81" s="214"/>
      <c r="B81" s="215"/>
      <c r="C81" s="255" t="s">
        <v>271</v>
      </c>
      <c r="D81" s="252"/>
      <c r="E81" s="252"/>
      <c r="F81" s="252"/>
      <c r="G81" s="252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194</v>
      </c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ht="20.399999999999999" outlineLevel="1" x14ac:dyDescent="0.25">
      <c r="A82" s="224">
        <v>24</v>
      </c>
      <c r="B82" s="225" t="s">
        <v>272</v>
      </c>
      <c r="C82" s="242" t="s">
        <v>273</v>
      </c>
      <c r="D82" s="226" t="s">
        <v>174</v>
      </c>
      <c r="E82" s="227">
        <v>1.5760000000000001</v>
      </c>
      <c r="F82" s="228"/>
      <c r="G82" s="229">
        <f>ROUND(E82*F82,2)</f>
        <v>0</v>
      </c>
      <c r="H82" s="228"/>
      <c r="I82" s="229">
        <f>ROUND(E82*H82,2)</f>
        <v>0</v>
      </c>
      <c r="J82" s="228"/>
      <c r="K82" s="229">
        <f>ROUND(E82*J82,2)</f>
        <v>0</v>
      </c>
      <c r="L82" s="229">
        <v>21</v>
      </c>
      <c r="M82" s="229">
        <f>G82*(1+L82/100)</f>
        <v>0</v>
      </c>
      <c r="N82" s="229">
        <v>1.17E-3</v>
      </c>
      <c r="O82" s="229">
        <f>ROUND(E82*N82,2)</f>
        <v>0</v>
      </c>
      <c r="P82" s="229">
        <v>7.5999999999999998E-2</v>
      </c>
      <c r="Q82" s="229">
        <f>ROUND(E82*P82,2)</f>
        <v>0.12</v>
      </c>
      <c r="R82" s="229" t="s">
        <v>270</v>
      </c>
      <c r="S82" s="229" t="s">
        <v>148</v>
      </c>
      <c r="T82" s="230" t="s">
        <v>148</v>
      </c>
      <c r="U82" s="216">
        <v>0.93899999999999995</v>
      </c>
      <c r="V82" s="216">
        <f>ROUND(E82*U82,2)</f>
        <v>1.48</v>
      </c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176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5">
      <c r="A83" s="214"/>
      <c r="B83" s="215"/>
      <c r="C83" s="253" t="s">
        <v>274</v>
      </c>
      <c r="D83" s="249"/>
      <c r="E83" s="250">
        <v>1.5760000000000001</v>
      </c>
      <c r="F83" s="216"/>
      <c r="G83" s="21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178</v>
      </c>
      <c r="AH83" s="207">
        <v>0</v>
      </c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ht="20.399999999999999" outlineLevel="1" x14ac:dyDescent="0.25">
      <c r="A84" s="224">
        <v>25</v>
      </c>
      <c r="B84" s="225" t="s">
        <v>275</v>
      </c>
      <c r="C84" s="242" t="s">
        <v>276</v>
      </c>
      <c r="D84" s="226" t="s">
        <v>182</v>
      </c>
      <c r="E84" s="227">
        <v>3.28</v>
      </c>
      <c r="F84" s="228"/>
      <c r="G84" s="229">
        <f>ROUND(E84*F84,2)</f>
        <v>0</v>
      </c>
      <c r="H84" s="228"/>
      <c r="I84" s="229">
        <f>ROUND(E84*H84,2)</f>
        <v>0</v>
      </c>
      <c r="J84" s="228"/>
      <c r="K84" s="229">
        <f>ROUND(E84*J84,2)</f>
        <v>0</v>
      </c>
      <c r="L84" s="229">
        <v>21</v>
      </c>
      <c r="M84" s="229">
        <f>G84*(1+L84/100)</f>
        <v>0</v>
      </c>
      <c r="N84" s="229">
        <v>4.8999999999999998E-4</v>
      </c>
      <c r="O84" s="229">
        <f>ROUND(E84*N84,2)</f>
        <v>0</v>
      </c>
      <c r="P84" s="229">
        <v>3.7999999999999999E-2</v>
      </c>
      <c r="Q84" s="229">
        <f>ROUND(E84*P84,2)</f>
        <v>0.12</v>
      </c>
      <c r="R84" s="229" t="s">
        <v>270</v>
      </c>
      <c r="S84" s="229" t="s">
        <v>148</v>
      </c>
      <c r="T84" s="230" t="s">
        <v>148</v>
      </c>
      <c r="U84" s="216">
        <v>0.53100000000000003</v>
      </c>
      <c r="V84" s="216">
        <f>ROUND(E84*U84,2)</f>
        <v>1.74</v>
      </c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176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5">
      <c r="A85" s="214"/>
      <c r="B85" s="215"/>
      <c r="C85" s="243" t="s">
        <v>277</v>
      </c>
      <c r="D85" s="231"/>
      <c r="E85" s="231"/>
      <c r="F85" s="231"/>
      <c r="G85" s="231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152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5">
      <c r="A86" s="214"/>
      <c r="B86" s="215"/>
      <c r="C86" s="253" t="s">
        <v>278</v>
      </c>
      <c r="D86" s="249"/>
      <c r="E86" s="250">
        <v>3.28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178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5">
      <c r="A87" s="224">
        <v>26</v>
      </c>
      <c r="B87" s="225" t="s">
        <v>279</v>
      </c>
      <c r="C87" s="242" t="s">
        <v>280</v>
      </c>
      <c r="D87" s="226" t="s">
        <v>182</v>
      </c>
      <c r="E87" s="227">
        <v>1.64</v>
      </c>
      <c r="F87" s="228"/>
      <c r="G87" s="229">
        <f>ROUND(E87*F87,2)</f>
        <v>0</v>
      </c>
      <c r="H87" s="228"/>
      <c r="I87" s="229">
        <f>ROUND(E87*H87,2)</f>
        <v>0</v>
      </c>
      <c r="J87" s="228"/>
      <c r="K87" s="229">
        <f>ROUND(E87*J87,2)</f>
        <v>0</v>
      </c>
      <c r="L87" s="229">
        <v>21</v>
      </c>
      <c r="M87" s="229">
        <f>G87*(1+L87/100)</f>
        <v>0</v>
      </c>
      <c r="N87" s="229">
        <v>0</v>
      </c>
      <c r="O87" s="229">
        <f>ROUND(E87*N87,2)</f>
        <v>0</v>
      </c>
      <c r="P87" s="229">
        <v>4.7E-2</v>
      </c>
      <c r="Q87" s="229">
        <f>ROUND(E87*P87,2)</f>
        <v>0.08</v>
      </c>
      <c r="R87" s="229" t="s">
        <v>270</v>
      </c>
      <c r="S87" s="229" t="s">
        <v>148</v>
      </c>
      <c r="T87" s="230" t="s">
        <v>148</v>
      </c>
      <c r="U87" s="216">
        <v>1.0129999999999999</v>
      </c>
      <c r="V87" s="216">
        <f>ROUND(E87*U87,2)</f>
        <v>1.66</v>
      </c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176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5">
      <c r="A88" s="214"/>
      <c r="B88" s="215"/>
      <c r="C88" s="255" t="s">
        <v>281</v>
      </c>
      <c r="D88" s="252"/>
      <c r="E88" s="252"/>
      <c r="F88" s="252"/>
      <c r="G88" s="252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194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5">
      <c r="A89" s="214"/>
      <c r="B89" s="215"/>
      <c r="C89" s="253" t="s">
        <v>282</v>
      </c>
      <c r="D89" s="249"/>
      <c r="E89" s="250">
        <v>1.64</v>
      </c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178</v>
      </c>
      <c r="AH89" s="207">
        <v>0</v>
      </c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5">
      <c r="A90" s="224">
        <v>27</v>
      </c>
      <c r="B90" s="225" t="s">
        <v>283</v>
      </c>
      <c r="C90" s="242" t="s">
        <v>284</v>
      </c>
      <c r="D90" s="226" t="s">
        <v>174</v>
      </c>
      <c r="E90" s="227">
        <v>63.550649999999997</v>
      </c>
      <c r="F90" s="228"/>
      <c r="G90" s="229">
        <f>ROUND(E90*F90,2)</f>
        <v>0</v>
      </c>
      <c r="H90" s="228"/>
      <c r="I90" s="229">
        <f>ROUND(E90*H90,2)</f>
        <v>0</v>
      </c>
      <c r="J90" s="228"/>
      <c r="K90" s="229">
        <f>ROUND(E90*J90,2)</f>
        <v>0</v>
      </c>
      <c r="L90" s="229">
        <v>21</v>
      </c>
      <c r="M90" s="229">
        <f>G90*(1+L90/100)</f>
        <v>0</v>
      </c>
      <c r="N90" s="229">
        <v>0</v>
      </c>
      <c r="O90" s="229">
        <f>ROUND(E90*N90,2)</f>
        <v>0</v>
      </c>
      <c r="P90" s="229">
        <v>0.01</v>
      </c>
      <c r="Q90" s="229">
        <f>ROUND(E90*P90,2)</f>
        <v>0.64</v>
      </c>
      <c r="R90" s="229" t="s">
        <v>270</v>
      </c>
      <c r="S90" s="229" t="s">
        <v>148</v>
      </c>
      <c r="T90" s="230" t="s">
        <v>148</v>
      </c>
      <c r="U90" s="216">
        <v>0.08</v>
      </c>
      <c r="V90" s="216">
        <f>ROUND(E90*U90,2)</f>
        <v>5.08</v>
      </c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192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5">
      <c r="A91" s="214"/>
      <c r="B91" s="215"/>
      <c r="C91" s="253" t="s">
        <v>212</v>
      </c>
      <c r="D91" s="249"/>
      <c r="E91" s="250">
        <v>78.48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178</v>
      </c>
      <c r="AH91" s="207">
        <v>0</v>
      </c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5">
      <c r="A92" s="214"/>
      <c r="B92" s="215"/>
      <c r="C92" s="253" t="s">
        <v>213</v>
      </c>
      <c r="D92" s="249"/>
      <c r="E92" s="250">
        <v>-9.8433499999999992</v>
      </c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178</v>
      </c>
      <c r="AH92" s="207">
        <v>0</v>
      </c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5">
      <c r="A93" s="214"/>
      <c r="B93" s="215"/>
      <c r="C93" s="253" t="s">
        <v>214</v>
      </c>
      <c r="D93" s="249"/>
      <c r="E93" s="250">
        <v>-1.5760000000000001</v>
      </c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178</v>
      </c>
      <c r="AH93" s="207">
        <v>0</v>
      </c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5">
      <c r="A94" s="214"/>
      <c r="B94" s="215"/>
      <c r="C94" s="253" t="s">
        <v>215</v>
      </c>
      <c r="D94" s="249"/>
      <c r="E94" s="250">
        <v>-3.51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178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5">
      <c r="A95" s="224">
        <v>28</v>
      </c>
      <c r="B95" s="225" t="s">
        <v>285</v>
      </c>
      <c r="C95" s="242" t="s">
        <v>286</v>
      </c>
      <c r="D95" s="226" t="s">
        <v>174</v>
      </c>
      <c r="E95" s="227">
        <v>8.9849999999999994</v>
      </c>
      <c r="F95" s="228"/>
      <c r="G95" s="229">
        <f>ROUND(E95*F95,2)</f>
        <v>0</v>
      </c>
      <c r="H95" s="228"/>
      <c r="I95" s="229">
        <f>ROUND(E95*H95,2)</f>
        <v>0</v>
      </c>
      <c r="J95" s="228"/>
      <c r="K95" s="229">
        <f>ROUND(E95*J95,2)</f>
        <v>0</v>
      </c>
      <c r="L95" s="229">
        <v>21</v>
      </c>
      <c r="M95" s="229">
        <f>G95*(1+L95/100)</f>
        <v>0</v>
      </c>
      <c r="N95" s="229">
        <v>0</v>
      </c>
      <c r="O95" s="229">
        <f>ROUND(E95*N95,2)</f>
        <v>0</v>
      </c>
      <c r="P95" s="229">
        <v>4.5999999999999999E-2</v>
      </c>
      <c r="Q95" s="229">
        <f>ROUND(E95*P95,2)</f>
        <v>0.41</v>
      </c>
      <c r="R95" s="229" t="s">
        <v>270</v>
      </c>
      <c r="S95" s="229" t="s">
        <v>148</v>
      </c>
      <c r="T95" s="230" t="s">
        <v>148</v>
      </c>
      <c r="U95" s="216">
        <v>0.26</v>
      </c>
      <c r="V95" s="216">
        <f>ROUND(E95*U95,2)</f>
        <v>2.34</v>
      </c>
      <c r="W95" s="21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176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5">
      <c r="A96" s="214"/>
      <c r="B96" s="215"/>
      <c r="C96" s="253" t="s">
        <v>208</v>
      </c>
      <c r="D96" s="249"/>
      <c r="E96" s="250">
        <v>8.9849999999999994</v>
      </c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178</v>
      </c>
      <c r="AH96" s="207">
        <v>0</v>
      </c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5">
      <c r="A97" s="224">
        <v>29</v>
      </c>
      <c r="B97" s="225" t="s">
        <v>287</v>
      </c>
      <c r="C97" s="242" t="s">
        <v>288</v>
      </c>
      <c r="D97" s="226" t="s">
        <v>174</v>
      </c>
      <c r="E97" s="227">
        <v>13.51</v>
      </c>
      <c r="F97" s="228"/>
      <c r="G97" s="229">
        <f>ROUND(E97*F97,2)</f>
        <v>0</v>
      </c>
      <c r="H97" s="228"/>
      <c r="I97" s="229">
        <f>ROUND(E97*H97,2)</f>
        <v>0</v>
      </c>
      <c r="J97" s="228"/>
      <c r="K97" s="229">
        <f>ROUND(E97*J97,2)</f>
        <v>0</v>
      </c>
      <c r="L97" s="229">
        <v>21</v>
      </c>
      <c r="M97" s="229">
        <f>G97*(1+L97/100)</f>
        <v>0</v>
      </c>
      <c r="N97" s="229">
        <v>0</v>
      </c>
      <c r="O97" s="229">
        <f>ROUND(E97*N97,2)</f>
        <v>0</v>
      </c>
      <c r="P97" s="229">
        <v>6.8000000000000005E-2</v>
      </c>
      <c r="Q97" s="229">
        <f>ROUND(E97*P97,2)</f>
        <v>0.92</v>
      </c>
      <c r="R97" s="229" t="s">
        <v>270</v>
      </c>
      <c r="S97" s="229" t="s">
        <v>148</v>
      </c>
      <c r="T97" s="230" t="s">
        <v>148</v>
      </c>
      <c r="U97" s="216">
        <v>0.3</v>
      </c>
      <c r="V97" s="216">
        <f>ROUND(E97*U97,2)</f>
        <v>4.05</v>
      </c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176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5">
      <c r="A98" s="214"/>
      <c r="B98" s="215"/>
      <c r="C98" s="255" t="s">
        <v>289</v>
      </c>
      <c r="D98" s="252"/>
      <c r="E98" s="252"/>
      <c r="F98" s="252"/>
      <c r="G98" s="252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194</v>
      </c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5">
      <c r="A99" s="214"/>
      <c r="B99" s="215"/>
      <c r="C99" s="253" t="s">
        <v>206</v>
      </c>
      <c r="D99" s="249"/>
      <c r="E99" s="250">
        <v>3.51</v>
      </c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178</v>
      </c>
      <c r="AH99" s="207">
        <v>0</v>
      </c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5">
      <c r="A100" s="214"/>
      <c r="B100" s="215"/>
      <c r="C100" s="253" t="s">
        <v>179</v>
      </c>
      <c r="D100" s="249"/>
      <c r="E100" s="250">
        <v>10</v>
      </c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178</v>
      </c>
      <c r="AH100" s="207">
        <v>0</v>
      </c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ht="20.399999999999999" outlineLevel="1" x14ac:dyDescent="0.25">
      <c r="A101" s="224">
        <v>30</v>
      </c>
      <c r="B101" s="225" t="s">
        <v>290</v>
      </c>
      <c r="C101" s="242" t="s">
        <v>291</v>
      </c>
      <c r="D101" s="226" t="s">
        <v>174</v>
      </c>
      <c r="E101" s="227">
        <v>10</v>
      </c>
      <c r="F101" s="228"/>
      <c r="G101" s="229">
        <f>ROUND(E101*F101,2)</f>
        <v>0</v>
      </c>
      <c r="H101" s="228"/>
      <c r="I101" s="229">
        <f>ROUND(E101*H101,2)</f>
        <v>0</v>
      </c>
      <c r="J101" s="228"/>
      <c r="K101" s="229">
        <f>ROUND(E101*J101,2)</f>
        <v>0</v>
      </c>
      <c r="L101" s="229">
        <v>21</v>
      </c>
      <c r="M101" s="229">
        <f>G101*(1+L101/100)</f>
        <v>0</v>
      </c>
      <c r="N101" s="229">
        <v>0</v>
      </c>
      <c r="O101" s="229">
        <f>ROUND(E101*N101,2)</f>
        <v>0</v>
      </c>
      <c r="P101" s="229">
        <v>2E-3</v>
      </c>
      <c r="Q101" s="229">
        <f>ROUND(E101*P101,2)</f>
        <v>0.02</v>
      </c>
      <c r="R101" s="229" t="s">
        <v>292</v>
      </c>
      <c r="S101" s="229" t="s">
        <v>148</v>
      </c>
      <c r="T101" s="230" t="s">
        <v>148</v>
      </c>
      <c r="U101" s="216">
        <v>0.13</v>
      </c>
      <c r="V101" s="216">
        <f>ROUND(E101*U101,2)</f>
        <v>1.3</v>
      </c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176</v>
      </c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5">
      <c r="A102" s="214"/>
      <c r="B102" s="215"/>
      <c r="C102" s="253" t="s">
        <v>179</v>
      </c>
      <c r="D102" s="249"/>
      <c r="E102" s="250">
        <v>10</v>
      </c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178</v>
      </c>
      <c r="AH102" s="207">
        <v>0</v>
      </c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ht="20.399999999999999" outlineLevel="1" x14ac:dyDescent="0.25">
      <c r="A103" s="224">
        <v>31</v>
      </c>
      <c r="B103" s="225" t="s">
        <v>293</v>
      </c>
      <c r="C103" s="242" t="s">
        <v>294</v>
      </c>
      <c r="D103" s="226" t="s">
        <v>174</v>
      </c>
      <c r="E103" s="227">
        <v>10</v>
      </c>
      <c r="F103" s="228"/>
      <c r="G103" s="229">
        <f>ROUND(E103*F103,2)</f>
        <v>0</v>
      </c>
      <c r="H103" s="228"/>
      <c r="I103" s="229">
        <f>ROUND(E103*H103,2)</f>
        <v>0</v>
      </c>
      <c r="J103" s="228"/>
      <c r="K103" s="229">
        <f>ROUND(E103*J103,2)</f>
        <v>0</v>
      </c>
      <c r="L103" s="229">
        <v>21</v>
      </c>
      <c r="M103" s="229">
        <f>G103*(1+L103/100)</f>
        <v>0</v>
      </c>
      <c r="N103" s="229">
        <v>0</v>
      </c>
      <c r="O103" s="229">
        <f>ROUND(E103*N103,2)</f>
        <v>0</v>
      </c>
      <c r="P103" s="229">
        <v>1.2E-2</v>
      </c>
      <c r="Q103" s="229">
        <f>ROUND(E103*P103,2)</f>
        <v>0.12</v>
      </c>
      <c r="R103" s="229" t="s">
        <v>292</v>
      </c>
      <c r="S103" s="229" t="s">
        <v>148</v>
      </c>
      <c r="T103" s="230" t="s">
        <v>148</v>
      </c>
      <c r="U103" s="216">
        <v>0.13</v>
      </c>
      <c r="V103" s="216">
        <f>ROUND(E103*U103,2)</f>
        <v>1.3</v>
      </c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176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5">
      <c r="A104" s="214"/>
      <c r="B104" s="215"/>
      <c r="C104" s="253" t="s">
        <v>179</v>
      </c>
      <c r="D104" s="249"/>
      <c r="E104" s="250">
        <v>10</v>
      </c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178</v>
      </c>
      <c r="AH104" s="207">
        <v>0</v>
      </c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ht="20.399999999999999" outlineLevel="1" x14ac:dyDescent="0.25">
      <c r="A105" s="224">
        <v>32</v>
      </c>
      <c r="B105" s="225" t="s">
        <v>295</v>
      </c>
      <c r="C105" s="242" t="s">
        <v>296</v>
      </c>
      <c r="D105" s="226" t="s">
        <v>182</v>
      </c>
      <c r="E105" s="227">
        <v>28.36</v>
      </c>
      <c r="F105" s="228"/>
      <c r="G105" s="229">
        <f>ROUND(E105*F105,2)</f>
        <v>0</v>
      </c>
      <c r="H105" s="228"/>
      <c r="I105" s="229">
        <f>ROUND(E105*H105,2)</f>
        <v>0</v>
      </c>
      <c r="J105" s="228"/>
      <c r="K105" s="229">
        <f>ROUND(E105*J105,2)</f>
        <v>0</v>
      </c>
      <c r="L105" s="229">
        <v>21</v>
      </c>
      <c r="M105" s="229">
        <f>G105*(1+L105/100)</f>
        <v>0</v>
      </c>
      <c r="N105" s="229">
        <v>0</v>
      </c>
      <c r="O105" s="229">
        <f>ROUND(E105*N105,2)</f>
        <v>0</v>
      </c>
      <c r="P105" s="229">
        <v>0</v>
      </c>
      <c r="Q105" s="229">
        <f>ROUND(E105*P105,2)</f>
        <v>0</v>
      </c>
      <c r="R105" s="229" t="s">
        <v>297</v>
      </c>
      <c r="S105" s="229" t="s">
        <v>148</v>
      </c>
      <c r="T105" s="230" t="s">
        <v>148</v>
      </c>
      <c r="U105" s="216">
        <v>3.5000000000000003E-2</v>
      </c>
      <c r="V105" s="216">
        <f>ROUND(E105*U105,2)</f>
        <v>0.99</v>
      </c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176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5">
      <c r="A106" s="214"/>
      <c r="B106" s="215"/>
      <c r="C106" s="253" t="s">
        <v>298</v>
      </c>
      <c r="D106" s="249"/>
      <c r="E106" s="250">
        <v>28.36</v>
      </c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178</v>
      </c>
      <c r="AH106" s="207">
        <v>0</v>
      </c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ht="20.399999999999999" outlineLevel="1" x14ac:dyDescent="0.25">
      <c r="A107" s="224">
        <v>33</v>
      </c>
      <c r="B107" s="225" t="s">
        <v>299</v>
      </c>
      <c r="C107" s="242" t="s">
        <v>300</v>
      </c>
      <c r="D107" s="226" t="s">
        <v>174</v>
      </c>
      <c r="E107" s="227">
        <v>61.524999999999999</v>
      </c>
      <c r="F107" s="228"/>
      <c r="G107" s="229">
        <f>ROUND(E107*F107,2)</f>
        <v>0</v>
      </c>
      <c r="H107" s="228"/>
      <c r="I107" s="229">
        <f>ROUND(E107*H107,2)</f>
        <v>0</v>
      </c>
      <c r="J107" s="228"/>
      <c r="K107" s="229">
        <f>ROUND(E107*J107,2)</f>
        <v>0</v>
      </c>
      <c r="L107" s="229">
        <v>21</v>
      </c>
      <c r="M107" s="229">
        <f>G107*(1+L107/100)</f>
        <v>0</v>
      </c>
      <c r="N107" s="229">
        <v>0</v>
      </c>
      <c r="O107" s="229">
        <f>ROUND(E107*N107,2)</f>
        <v>0</v>
      </c>
      <c r="P107" s="229">
        <v>1E-3</v>
      </c>
      <c r="Q107" s="229">
        <f>ROUND(E107*P107,2)</f>
        <v>0.06</v>
      </c>
      <c r="R107" s="229" t="s">
        <v>297</v>
      </c>
      <c r="S107" s="229" t="s">
        <v>148</v>
      </c>
      <c r="T107" s="230" t="s">
        <v>148</v>
      </c>
      <c r="U107" s="216">
        <v>0.105</v>
      </c>
      <c r="V107" s="216">
        <f>ROUND(E107*U107,2)</f>
        <v>6.46</v>
      </c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176</v>
      </c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5">
      <c r="A108" s="214"/>
      <c r="B108" s="215"/>
      <c r="C108" s="253" t="s">
        <v>301</v>
      </c>
      <c r="D108" s="249"/>
      <c r="E108" s="250">
        <v>52.54</v>
      </c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178</v>
      </c>
      <c r="AH108" s="207">
        <v>0</v>
      </c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5">
      <c r="A109" s="214"/>
      <c r="B109" s="215"/>
      <c r="C109" s="253" t="s">
        <v>208</v>
      </c>
      <c r="D109" s="249"/>
      <c r="E109" s="250">
        <v>8.9849999999999994</v>
      </c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178</v>
      </c>
      <c r="AH109" s="207">
        <v>0</v>
      </c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5">
      <c r="A110" s="233">
        <v>34</v>
      </c>
      <c r="B110" s="234" t="s">
        <v>302</v>
      </c>
      <c r="C110" s="244" t="s">
        <v>303</v>
      </c>
      <c r="D110" s="235" t="s">
        <v>247</v>
      </c>
      <c r="E110" s="236">
        <v>1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21</v>
      </c>
      <c r="M110" s="238">
        <f>G110*(1+L110/100)</f>
        <v>0</v>
      </c>
      <c r="N110" s="238">
        <v>0</v>
      </c>
      <c r="O110" s="238">
        <f>ROUND(E110*N110,2)</f>
        <v>0</v>
      </c>
      <c r="P110" s="238">
        <v>3.1870000000000002E-2</v>
      </c>
      <c r="Q110" s="238">
        <f>ROUND(E110*P110,2)</f>
        <v>0.03</v>
      </c>
      <c r="R110" s="238"/>
      <c r="S110" s="238" t="s">
        <v>162</v>
      </c>
      <c r="T110" s="239" t="s">
        <v>148</v>
      </c>
      <c r="U110" s="216">
        <v>0.89376</v>
      </c>
      <c r="V110" s="216">
        <f>ROUND(E110*U110,2)</f>
        <v>0.89</v>
      </c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176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5">
      <c r="A111" s="224">
        <v>35</v>
      </c>
      <c r="B111" s="225" t="s">
        <v>304</v>
      </c>
      <c r="C111" s="242" t="s">
        <v>305</v>
      </c>
      <c r="D111" s="226" t="s">
        <v>174</v>
      </c>
      <c r="E111" s="227">
        <v>52.54</v>
      </c>
      <c r="F111" s="228"/>
      <c r="G111" s="229">
        <f>ROUND(E111*F111,2)</f>
        <v>0</v>
      </c>
      <c r="H111" s="228"/>
      <c r="I111" s="229">
        <f>ROUND(E111*H111,2)</f>
        <v>0</v>
      </c>
      <c r="J111" s="228"/>
      <c r="K111" s="229">
        <f>ROUND(E111*J111,2)</f>
        <v>0</v>
      </c>
      <c r="L111" s="229">
        <v>21</v>
      </c>
      <c r="M111" s="229">
        <f>G111*(1+L111/100)</f>
        <v>0</v>
      </c>
      <c r="N111" s="229">
        <v>3.3700000000000002E-3</v>
      </c>
      <c r="O111" s="229">
        <f>ROUND(E111*N111,2)</f>
        <v>0.18</v>
      </c>
      <c r="P111" s="229">
        <v>0</v>
      </c>
      <c r="Q111" s="229">
        <f>ROUND(E111*P111,2)</f>
        <v>0</v>
      </c>
      <c r="R111" s="229"/>
      <c r="S111" s="229" t="s">
        <v>162</v>
      </c>
      <c r="T111" s="230" t="s">
        <v>149</v>
      </c>
      <c r="U111" s="216">
        <v>0.251</v>
      </c>
      <c r="V111" s="216">
        <f>ROUND(E111*U111,2)</f>
        <v>13.19</v>
      </c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176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5">
      <c r="A112" s="214"/>
      <c r="B112" s="215"/>
      <c r="C112" s="253" t="s">
        <v>301</v>
      </c>
      <c r="D112" s="249"/>
      <c r="E112" s="250">
        <v>52.54</v>
      </c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178</v>
      </c>
      <c r="AH112" s="207">
        <v>0</v>
      </c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5">
      <c r="A113" s="224">
        <v>36</v>
      </c>
      <c r="B113" s="225" t="s">
        <v>306</v>
      </c>
      <c r="C113" s="242" t="s">
        <v>307</v>
      </c>
      <c r="D113" s="226" t="s">
        <v>174</v>
      </c>
      <c r="E113" s="227">
        <v>17.088000000000001</v>
      </c>
      <c r="F113" s="228"/>
      <c r="G113" s="229">
        <f>ROUND(E113*F113,2)</f>
        <v>0</v>
      </c>
      <c r="H113" s="228"/>
      <c r="I113" s="229">
        <f>ROUND(E113*H113,2)</f>
        <v>0</v>
      </c>
      <c r="J113" s="228"/>
      <c r="K113" s="229">
        <f>ROUND(E113*J113,2)</f>
        <v>0</v>
      </c>
      <c r="L113" s="229">
        <v>21</v>
      </c>
      <c r="M113" s="229">
        <f>G113*(1+L113/100)</f>
        <v>0</v>
      </c>
      <c r="N113" s="229">
        <v>0</v>
      </c>
      <c r="O113" s="229">
        <f>ROUND(E113*N113,2)</f>
        <v>0</v>
      </c>
      <c r="P113" s="229">
        <v>3.82E-3</v>
      </c>
      <c r="Q113" s="229">
        <f>ROUND(E113*P113,2)</f>
        <v>7.0000000000000007E-2</v>
      </c>
      <c r="R113" s="229"/>
      <c r="S113" s="229" t="s">
        <v>162</v>
      </c>
      <c r="T113" s="230" t="s">
        <v>149</v>
      </c>
      <c r="U113" s="216">
        <v>0.3</v>
      </c>
      <c r="V113" s="216">
        <f>ROUND(E113*U113,2)</f>
        <v>5.13</v>
      </c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176</v>
      </c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5">
      <c r="A114" s="214"/>
      <c r="B114" s="215"/>
      <c r="C114" s="253" t="s">
        <v>195</v>
      </c>
      <c r="D114" s="249"/>
      <c r="E114" s="250">
        <v>17.088000000000001</v>
      </c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178</v>
      </c>
      <c r="AH114" s="207">
        <v>0</v>
      </c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ht="20.399999999999999" outlineLevel="1" x14ac:dyDescent="0.25">
      <c r="A115" s="233">
        <v>37</v>
      </c>
      <c r="B115" s="234" t="s">
        <v>308</v>
      </c>
      <c r="C115" s="244" t="s">
        <v>309</v>
      </c>
      <c r="D115" s="235" t="s">
        <v>310</v>
      </c>
      <c r="E115" s="236">
        <v>1</v>
      </c>
      <c r="F115" s="237"/>
      <c r="G115" s="238">
        <f>ROUND(E115*F115,2)</f>
        <v>0</v>
      </c>
      <c r="H115" s="237"/>
      <c r="I115" s="238">
        <f>ROUND(E115*H115,2)</f>
        <v>0</v>
      </c>
      <c r="J115" s="237"/>
      <c r="K115" s="238">
        <f>ROUND(E115*J115,2)</f>
        <v>0</v>
      </c>
      <c r="L115" s="238">
        <v>21</v>
      </c>
      <c r="M115" s="238">
        <f>G115*(1+L115/100)</f>
        <v>0</v>
      </c>
      <c r="N115" s="238">
        <v>0</v>
      </c>
      <c r="O115" s="238">
        <f>ROUND(E115*N115,2)</f>
        <v>0</v>
      </c>
      <c r="P115" s="238">
        <v>0</v>
      </c>
      <c r="Q115" s="238">
        <f>ROUND(E115*P115,2)</f>
        <v>0</v>
      </c>
      <c r="R115" s="238"/>
      <c r="S115" s="238" t="s">
        <v>162</v>
      </c>
      <c r="T115" s="239" t="s">
        <v>149</v>
      </c>
      <c r="U115" s="216">
        <v>0</v>
      </c>
      <c r="V115" s="216">
        <f>ROUND(E115*U115,2)</f>
        <v>0</v>
      </c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176</v>
      </c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5">
      <c r="A116" s="233">
        <v>38</v>
      </c>
      <c r="B116" s="234" t="s">
        <v>311</v>
      </c>
      <c r="C116" s="244" t="s">
        <v>312</v>
      </c>
      <c r="D116" s="235" t="s">
        <v>244</v>
      </c>
      <c r="E116" s="236">
        <v>1</v>
      </c>
      <c r="F116" s="237"/>
      <c r="G116" s="238">
        <f>ROUND(E116*F116,2)</f>
        <v>0</v>
      </c>
      <c r="H116" s="237"/>
      <c r="I116" s="238">
        <f>ROUND(E116*H116,2)</f>
        <v>0</v>
      </c>
      <c r="J116" s="237"/>
      <c r="K116" s="238">
        <f>ROUND(E116*J116,2)</f>
        <v>0</v>
      </c>
      <c r="L116" s="238">
        <v>21</v>
      </c>
      <c r="M116" s="238">
        <f>G116*(1+L116/100)</f>
        <v>0</v>
      </c>
      <c r="N116" s="238">
        <v>0</v>
      </c>
      <c r="O116" s="238">
        <f>ROUND(E116*N116,2)</f>
        <v>0</v>
      </c>
      <c r="P116" s="238">
        <v>0</v>
      </c>
      <c r="Q116" s="238">
        <f>ROUND(E116*P116,2)</f>
        <v>0</v>
      </c>
      <c r="R116" s="238"/>
      <c r="S116" s="238" t="s">
        <v>162</v>
      </c>
      <c r="T116" s="239" t="s">
        <v>149</v>
      </c>
      <c r="U116" s="216">
        <v>0.20100000000000001</v>
      </c>
      <c r="V116" s="216">
        <f>ROUND(E116*U116,2)</f>
        <v>0.2</v>
      </c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176</v>
      </c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5">
      <c r="A117" s="224">
        <v>39</v>
      </c>
      <c r="B117" s="225" t="s">
        <v>313</v>
      </c>
      <c r="C117" s="242" t="s">
        <v>314</v>
      </c>
      <c r="D117" s="226" t="s">
        <v>244</v>
      </c>
      <c r="E117" s="227">
        <v>8</v>
      </c>
      <c r="F117" s="228"/>
      <c r="G117" s="229">
        <f>ROUND(E117*F117,2)</f>
        <v>0</v>
      </c>
      <c r="H117" s="228"/>
      <c r="I117" s="229">
        <f>ROUND(E117*H117,2)</f>
        <v>0</v>
      </c>
      <c r="J117" s="228"/>
      <c r="K117" s="229">
        <f>ROUND(E117*J117,2)</f>
        <v>0</v>
      </c>
      <c r="L117" s="229">
        <v>21</v>
      </c>
      <c r="M117" s="229">
        <f>G117*(1+L117/100)</f>
        <v>0</v>
      </c>
      <c r="N117" s="229">
        <v>0</v>
      </c>
      <c r="O117" s="229">
        <f>ROUND(E117*N117,2)</f>
        <v>0</v>
      </c>
      <c r="P117" s="229">
        <v>0.03</v>
      </c>
      <c r="Q117" s="229">
        <f>ROUND(E117*P117,2)</f>
        <v>0.24</v>
      </c>
      <c r="R117" s="229"/>
      <c r="S117" s="229" t="s">
        <v>162</v>
      </c>
      <c r="T117" s="230" t="s">
        <v>149</v>
      </c>
      <c r="U117" s="216">
        <v>0.20100000000000001</v>
      </c>
      <c r="V117" s="216">
        <f>ROUND(E117*U117,2)</f>
        <v>1.61</v>
      </c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176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5">
      <c r="A118" s="214"/>
      <c r="B118" s="215"/>
      <c r="C118" s="253" t="s">
        <v>315</v>
      </c>
      <c r="D118" s="249"/>
      <c r="E118" s="250">
        <v>8</v>
      </c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178</v>
      </c>
      <c r="AH118" s="207">
        <v>0</v>
      </c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5">
      <c r="A119" s="224">
        <v>40</v>
      </c>
      <c r="B119" s="225" t="s">
        <v>316</v>
      </c>
      <c r="C119" s="242" t="s">
        <v>317</v>
      </c>
      <c r="D119" s="226" t="s">
        <v>182</v>
      </c>
      <c r="E119" s="227">
        <v>19.04</v>
      </c>
      <c r="F119" s="228"/>
      <c r="G119" s="229">
        <f>ROUND(E119*F119,2)</f>
        <v>0</v>
      </c>
      <c r="H119" s="228"/>
      <c r="I119" s="229">
        <f>ROUND(E119*H119,2)</f>
        <v>0</v>
      </c>
      <c r="J119" s="228"/>
      <c r="K119" s="229">
        <f>ROUND(E119*J119,2)</f>
        <v>0</v>
      </c>
      <c r="L119" s="229">
        <v>21</v>
      </c>
      <c r="M119" s="229">
        <f>G119*(1+L119/100)</f>
        <v>0</v>
      </c>
      <c r="N119" s="229">
        <v>0</v>
      </c>
      <c r="O119" s="229">
        <f>ROUND(E119*N119,2)</f>
        <v>0</v>
      </c>
      <c r="P119" s="229">
        <v>1E-3</v>
      </c>
      <c r="Q119" s="229">
        <f>ROUND(E119*P119,2)</f>
        <v>0.02</v>
      </c>
      <c r="R119" s="229"/>
      <c r="S119" s="229" t="s">
        <v>162</v>
      </c>
      <c r="T119" s="230" t="s">
        <v>149</v>
      </c>
      <c r="U119" s="216">
        <v>9.6000000000000002E-2</v>
      </c>
      <c r="V119" s="216">
        <f>ROUND(E119*U119,2)</f>
        <v>1.83</v>
      </c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176</v>
      </c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5">
      <c r="A120" s="214"/>
      <c r="B120" s="215"/>
      <c r="C120" s="253" t="s">
        <v>267</v>
      </c>
      <c r="D120" s="249"/>
      <c r="E120" s="250">
        <v>19.04</v>
      </c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178</v>
      </c>
      <c r="AH120" s="207">
        <v>0</v>
      </c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5">
      <c r="A121" s="224">
        <v>41</v>
      </c>
      <c r="B121" s="225" t="s">
        <v>318</v>
      </c>
      <c r="C121" s="242" t="s">
        <v>319</v>
      </c>
      <c r="D121" s="226" t="s">
        <v>174</v>
      </c>
      <c r="E121" s="227">
        <v>2.1989999999999998</v>
      </c>
      <c r="F121" s="228"/>
      <c r="G121" s="229">
        <f>ROUND(E121*F121,2)</f>
        <v>0</v>
      </c>
      <c r="H121" s="228"/>
      <c r="I121" s="229">
        <f>ROUND(E121*H121,2)</f>
        <v>0</v>
      </c>
      <c r="J121" s="228"/>
      <c r="K121" s="229">
        <f>ROUND(E121*J121,2)</f>
        <v>0</v>
      </c>
      <c r="L121" s="229">
        <v>21</v>
      </c>
      <c r="M121" s="229">
        <f>G121*(1+L121/100)</f>
        <v>0</v>
      </c>
      <c r="N121" s="229">
        <v>0</v>
      </c>
      <c r="O121" s="229">
        <f>ROUND(E121*N121,2)</f>
        <v>0</v>
      </c>
      <c r="P121" s="229">
        <v>0.03</v>
      </c>
      <c r="Q121" s="229">
        <f>ROUND(E121*P121,2)</f>
        <v>7.0000000000000007E-2</v>
      </c>
      <c r="R121" s="229"/>
      <c r="S121" s="229" t="s">
        <v>162</v>
      </c>
      <c r="T121" s="230" t="s">
        <v>149</v>
      </c>
      <c r="U121" s="216">
        <v>0.20100000000000001</v>
      </c>
      <c r="V121" s="216">
        <f>ROUND(E121*U121,2)</f>
        <v>0.44</v>
      </c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176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5">
      <c r="A122" s="214"/>
      <c r="B122" s="215"/>
      <c r="C122" s="253" t="s">
        <v>320</v>
      </c>
      <c r="D122" s="249"/>
      <c r="E122" s="250">
        <v>2.1989999999999998</v>
      </c>
      <c r="F122" s="216"/>
      <c r="G122" s="216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178</v>
      </c>
      <c r="AH122" s="207">
        <v>0</v>
      </c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x14ac:dyDescent="0.25">
      <c r="A123" s="218" t="s">
        <v>143</v>
      </c>
      <c r="B123" s="219" t="s">
        <v>82</v>
      </c>
      <c r="C123" s="241" t="s">
        <v>83</v>
      </c>
      <c r="D123" s="220"/>
      <c r="E123" s="221"/>
      <c r="F123" s="222"/>
      <c r="G123" s="222">
        <f>SUMIF(AG124:AG128,"&lt;&gt;NOR",G124:G128)</f>
        <v>0</v>
      </c>
      <c r="H123" s="222"/>
      <c r="I123" s="222">
        <f>SUM(I124:I128)</f>
        <v>0</v>
      </c>
      <c r="J123" s="222"/>
      <c r="K123" s="222">
        <f>SUM(K124:K128)</f>
        <v>0</v>
      </c>
      <c r="L123" s="222"/>
      <c r="M123" s="222">
        <f>SUM(M124:M128)</f>
        <v>0</v>
      </c>
      <c r="N123" s="222"/>
      <c r="O123" s="222">
        <f>SUM(O124:O128)</f>
        <v>0</v>
      </c>
      <c r="P123" s="222"/>
      <c r="Q123" s="222">
        <f>SUM(Q124:Q128)</f>
        <v>0</v>
      </c>
      <c r="R123" s="222"/>
      <c r="S123" s="222"/>
      <c r="T123" s="223"/>
      <c r="U123" s="217"/>
      <c r="V123" s="217">
        <f>SUM(V124:V128)</f>
        <v>8.09</v>
      </c>
      <c r="W123" s="217"/>
      <c r="AG123" t="s">
        <v>144</v>
      </c>
    </row>
    <row r="124" spans="1:60" ht="30.6" outlineLevel="1" x14ac:dyDescent="0.25">
      <c r="A124" s="224">
        <v>42</v>
      </c>
      <c r="B124" s="225" t="s">
        <v>321</v>
      </c>
      <c r="C124" s="242" t="s">
        <v>322</v>
      </c>
      <c r="D124" s="226" t="s">
        <v>323</v>
      </c>
      <c r="E124" s="227">
        <v>3.13829</v>
      </c>
      <c r="F124" s="228"/>
      <c r="G124" s="229">
        <f>ROUND(E124*F124,2)</f>
        <v>0</v>
      </c>
      <c r="H124" s="228"/>
      <c r="I124" s="229">
        <f>ROUND(E124*H124,2)</f>
        <v>0</v>
      </c>
      <c r="J124" s="228"/>
      <c r="K124" s="229">
        <f>ROUND(E124*J124,2)</f>
        <v>0</v>
      </c>
      <c r="L124" s="229">
        <v>21</v>
      </c>
      <c r="M124" s="229">
        <f>G124*(1+L124/100)</f>
        <v>0</v>
      </c>
      <c r="N124" s="229">
        <v>0</v>
      </c>
      <c r="O124" s="229">
        <f>ROUND(E124*N124,2)</f>
        <v>0</v>
      </c>
      <c r="P124" s="229">
        <v>0</v>
      </c>
      <c r="Q124" s="229">
        <f>ROUND(E124*P124,2)</f>
        <v>0</v>
      </c>
      <c r="R124" s="229" t="s">
        <v>198</v>
      </c>
      <c r="S124" s="229" t="s">
        <v>148</v>
      </c>
      <c r="T124" s="230" t="s">
        <v>148</v>
      </c>
      <c r="U124" s="216">
        <v>2.577</v>
      </c>
      <c r="V124" s="216">
        <f>ROUND(E124*U124,2)</f>
        <v>8.09</v>
      </c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324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5">
      <c r="A125" s="214"/>
      <c r="B125" s="215"/>
      <c r="C125" s="255" t="s">
        <v>325</v>
      </c>
      <c r="D125" s="252"/>
      <c r="E125" s="252"/>
      <c r="F125" s="252"/>
      <c r="G125" s="252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194</v>
      </c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5">
      <c r="A126" s="214"/>
      <c r="B126" s="215"/>
      <c r="C126" s="253" t="s">
        <v>326</v>
      </c>
      <c r="D126" s="249"/>
      <c r="E126" s="250"/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178</v>
      </c>
      <c r="AH126" s="207">
        <v>0</v>
      </c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5">
      <c r="A127" s="214"/>
      <c r="B127" s="215"/>
      <c r="C127" s="253" t="s">
        <v>327</v>
      </c>
      <c r="D127" s="249"/>
      <c r="E127" s="250"/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178</v>
      </c>
      <c r="AH127" s="207">
        <v>0</v>
      </c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5">
      <c r="A128" s="214"/>
      <c r="B128" s="215"/>
      <c r="C128" s="253" t="s">
        <v>328</v>
      </c>
      <c r="D128" s="249"/>
      <c r="E128" s="250">
        <v>3.13829</v>
      </c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178</v>
      </c>
      <c r="AH128" s="207">
        <v>0</v>
      </c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x14ac:dyDescent="0.25">
      <c r="A129" s="218" t="s">
        <v>143</v>
      </c>
      <c r="B129" s="219" t="s">
        <v>84</v>
      </c>
      <c r="C129" s="241" t="s">
        <v>85</v>
      </c>
      <c r="D129" s="220"/>
      <c r="E129" s="221"/>
      <c r="F129" s="222"/>
      <c r="G129" s="222">
        <f>SUMIF(AG130:AG130,"&lt;&gt;NOR",G130:G130)</f>
        <v>0</v>
      </c>
      <c r="H129" s="222"/>
      <c r="I129" s="222">
        <f>SUM(I130:I130)</f>
        <v>0</v>
      </c>
      <c r="J129" s="222"/>
      <c r="K129" s="222">
        <f>SUM(K130:K130)</f>
        <v>0</v>
      </c>
      <c r="L129" s="222"/>
      <c r="M129" s="222">
        <f>SUM(M130:M130)</f>
        <v>0</v>
      </c>
      <c r="N129" s="222"/>
      <c r="O129" s="222">
        <f>SUM(O130:O130)</f>
        <v>0</v>
      </c>
      <c r="P129" s="222"/>
      <c r="Q129" s="222">
        <f>SUM(Q130:Q130)</f>
        <v>0</v>
      </c>
      <c r="R129" s="222"/>
      <c r="S129" s="222"/>
      <c r="T129" s="223"/>
      <c r="U129" s="217"/>
      <c r="V129" s="217">
        <f>SUM(V130:V130)</f>
        <v>0</v>
      </c>
      <c r="W129" s="217"/>
      <c r="AG129" t="s">
        <v>144</v>
      </c>
    </row>
    <row r="130" spans="1:60" outlineLevel="1" x14ac:dyDescent="0.25">
      <c r="A130" s="233">
        <v>43</v>
      </c>
      <c r="B130" s="234" t="s">
        <v>84</v>
      </c>
      <c r="C130" s="244" t="s">
        <v>329</v>
      </c>
      <c r="D130" s="235" t="s">
        <v>310</v>
      </c>
      <c r="E130" s="236">
        <v>1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8">
        <v>0</v>
      </c>
      <c r="O130" s="238">
        <f>ROUND(E130*N130,2)</f>
        <v>0</v>
      </c>
      <c r="P130" s="238">
        <v>0</v>
      </c>
      <c r="Q130" s="238">
        <f>ROUND(E130*P130,2)</f>
        <v>0</v>
      </c>
      <c r="R130" s="238"/>
      <c r="S130" s="238" t="s">
        <v>162</v>
      </c>
      <c r="T130" s="239" t="s">
        <v>149</v>
      </c>
      <c r="U130" s="216">
        <v>0</v>
      </c>
      <c r="V130" s="216">
        <f>ROUND(E130*U130,2)</f>
        <v>0</v>
      </c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176</v>
      </c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x14ac:dyDescent="0.25">
      <c r="A131" s="218" t="s">
        <v>143</v>
      </c>
      <c r="B131" s="219" t="s">
        <v>86</v>
      </c>
      <c r="C131" s="241" t="s">
        <v>87</v>
      </c>
      <c r="D131" s="220"/>
      <c r="E131" s="221"/>
      <c r="F131" s="222"/>
      <c r="G131" s="222">
        <f>SUMIF(AG132:AG132,"&lt;&gt;NOR",G132:G132)</f>
        <v>0</v>
      </c>
      <c r="H131" s="222"/>
      <c r="I131" s="222">
        <f>SUM(I132:I132)</f>
        <v>0</v>
      </c>
      <c r="J131" s="222"/>
      <c r="K131" s="222">
        <f>SUM(K132:K132)</f>
        <v>0</v>
      </c>
      <c r="L131" s="222"/>
      <c r="M131" s="222">
        <f>SUM(M132:M132)</f>
        <v>0</v>
      </c>
      <c r="N131" s="222"/>
      <c r="O131" s="222">
        <f>SUM(O132:O132)</f>
        <v>0</v>
      </c>
      <c r="P131" s="222"/>
      <c r="Q131" s="222">
        <f>SUM(Q132:Q132)</f>
        <v>0</v>
      </c>
      <c r="R131" s="222"/>
      <c r="S131" s="222"/>
      <c r="T131" s="223"/>
      <c r="U131" s="217"/>
      <c r="V131" s="217">
        <f>SUM(V132:V132)</f>
        <v>0</v>
      </c>
      <c r="W131" s="217"/>
      <c r="AG131" t="s">
        <v>144</v>
      </c>
    </row>
    <row r="132" spans="1:60" outlineLevel="1" x14ac:dyDescent="0.25">
      <c r="A132" s="233">
        <v>44</v>
      </c>
      <c r="B132" s="234" t="s">
        <v>86</v>
      </c>
      <c r="C132" s="244" t="s">
        <v>330</v>
      </c>
      <c r="D132" s="235" t="s">
        <v>310</v>
      </c>
      <c r="E132" s="236">
        <v>1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21</v>
      </c>
      <c r="M132" s="238">
        <f>G132*(1+L132/100)</f>
        <v>0</v>
      </c>
      <c r="N132" s="238">
        <v>0</v>
      </c>
      <c r="O132" s="238">
        <f>ROUND(E132*N132,2)</f>
        <v>0</v>
      </c>
      <c r="P132" s="238">
        <v>0</v>
      </c>
      <c r="Q132" s="238">
        <f>ROUND(E132*P132,2)</f>
        <v>0</v>
      </c>
      <c r="R132" s="238"/>
      <c r="S132" s="238" t="s">
        <v>162</v>
      </c>
      <c r="T132" s="239" t="s">
        <v>149</v>
      </c>
      <c r="U132" s="216">
        <v>0</v>
      </c>
      <c r="V132" s="216">
        <f>ROUND(E132*U132,2)</f>
        <v>0</v>
      </c>
      <c r="W132" s="21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176</v>
      </c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x14ac:dyDescent="0.25">
      <c r="A133" s="218" t="s">
        <v>143</v>
      </c>
      <c r="B133" s="219" t="s">
        <v>88</v>
      </c>
      <c r="C133" s="241" t="s">
        <v>89</v>
      </c>
      <c r="D133" s="220"/>
      <c r="E133" s="221"/>
      <c r="F133" s="222"/>
      <c r="G133" s="222">
        <f>SUMIF(AG134:AG136,"&lt;&gt;NOR",G134:G136)</f>
        <v>0</v>
      </c>
      <c r="H133" s="222"/>
      <c r="I133" s="222">
        <f>SUM(I134:I136)</f>
        <v>0</v>
      </c>
      <c r="J133" s="222"/>
      <c r="K133" s="222">
        <f>SUM(K134:K136)</f>
        <v>0</v>
      </c>
      <c r="L133" s="222"/>
      <c r="M133" s="222">
        <f>SUM(M134:M136)</f>
        <v>0</v>
      </c>
      <c r="N133" s="222"/>
      <c r="O133" s="222">
        <f>SUM(O134:O136)</f>
        <v>0</v>
      </c>
      <c r="P133" s="222"/>
      <c r="Q133" s="222">
        <f>SUM(Q134:Q136)</f>
        <v>0</v>
      </c>
      <c r="R133" s="222"/>
      <c r="S133" s="222"/>
      <c r="T133" s="223"/>
      <c r="U133" s="217"/>
      <c r="V133" s="217">
        <f>SUM(V134:V136)</f>
        <v>0</v>
      </c>
      <c r="W133" s="217"/>
      <c r="AG133" t="s">
        <v>144</v>
      </c>
    </row>
    <row r="134" spans="1:60" ht="20.399999999999999" outlineLevel="1" x14ac:dyDescent="0.25">
      <c r="A134" s="224">
        <v>45</v>
      </c>
      <c r="B134" s="225" t="s">
        <v>331</v>
      </c>
      <c r="C134" s="242" t="s">
        <v>332</v>
      </c>
      <c r="D134" s="226"/>
      <c r="E134" s="227">
        <v>0</v>
      </c>
      <c r="F134" s="228"/>
      <c r="G134" s="229">
        <f>ROUND(E134*F134,2)</f>
        <v>0</v>
      </c>
      <c r="H134" s="228"/>
      <c r="I134" s="229">
        <f>ROUND(E134*H134,2)</f>
        <v>0</v>
      </c>
      <c r="J134" s="228"/>
      <c r="K134" s="229">
        <f>ROUND(E134*J134,2)</f>
        <v>0</v>
      </c>
      <c r="L134" s="229">
        <v>21</v>
      </c>
      <c r="M134" s="229">
        <f>G134*(1+L134/100)</f>
        <v>0</v>
      </c>
      <c r="N134" s="229">
        <v>0</v>
      </c>
      <c r="O134" s="229">
        <f>ROUND(E134*N134,2)</f>
        <v>0</v>
      </c>
      <c r="P134" s="229">
        <v>0</v>
      </c>
      <c r="Q134" s="229">
        <f>ROUND(E134*P134,2)</f>
        <v>0</v>
      </c>
      <c r="R134" s="229"/>
      <c r="S134" s="229" t="s">
        <v>162</v>
      </c>
      <c r="T134" s="230" t="s">
        <v>149</v>
      </c>
      <c r="U134" s="216">
        <v>0</v>
      </c>
      <c r="V134" s="216">
        <f>ROUND(E134*U134,2)</f>
        <v>0</v>
      </c>
      <c r="W134" s="21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333</v>
      </c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5">
      <c r="A135" s="214"/>
      <c r="B135" s="215"/>
      <c r="C135" s="243" t="s">
        <v>334</v>
      </c>
      <c r="D135" s="231"/>
      <c r="E135" s="231"/>
      <c r="F135" s="231"/>
      <c r="G135" s="231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152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5">
      <c r="A136" s="233">
        <v>46</v>
      </c>
      <c r="B136" s="234" t="s">
        <v>335</v>
      </c>
      <c r="C136" s="244" t="s">
        <v>336</v>
      </c>
      <c r="D136" s="235" t="s">
        <v>244</v>
      </c>
      <c r="E136" s="236">
        <v>1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21</v>
      </c>
      <c r="M136" s="238">
        <f>G136*(1+L136/100)</f>
        <v>0</v>
      </c>
      <c r="N136" s="238">
        <v>0</v>
      </c>
      <c r="O136" s="238">
        <f>ROUND(E136*N136,2)</f>
        <v>0</v>
      </c>
      <c r="P136" s="238">
        <v>0</v>
      </c>
      <c r="Q136" s="238">
        <f>ROUND(E136*P136,2)</f>
        <v>0</v>
      </c>
      <c r="R136" s="238"/>
      <c r="S136" s="238" t="s">
        <v>162</v>
      </c>
      <c r="T136" s="239" t="s">
        <v>149</v>
      </c>
      <c r="U136" s="216">
        <v>0</v>
      </c>
      <c r="V136" s="216">
        <f>ROUND(E136*U136,2)</f>
        <v>0</v>
      </c>
      <c r="W136" s="21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333</v>
      </c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x14ac:dyDescent="0.25">
      <c r="A137" s="218" t="s">
        <v>143</v>
      </c>
      <c r="B137" s="219" t="s">
        <v>90</v>
      </c>
      <c r="C137" s="241" t="s">
        <v>91</v>
      </c>
      <c r="D137" s="220"/>
      <c r="E137" s="221"/>
      <c r="F137" s="222"/>
      <c r="G137" s="222">
        <f>SUMIF(AG138:AG142,"&lt;&gt;NOR",G138:G142)</f>
        <v>0</v>
      </c>
      <c r="H137" s="222"/>
      <c r="I137" s="222">
        <f>SUM(I138:I142)</f>
        <v>0</v>
      </c>
      <c r="J137" s="222"/>
      <c r="K137" s="222">
        <f>SUM(K138:K142)</f>
        <v>0</v>
      </c>
      <c r="L137" s="222"/>
      <c r="M137" s="222">
        <f>SUM(M138:M142)</f>
        <v>0</v>
      </c>
      <c r="N137" s="222"/>
      <c r="O137" s="222">
        <f>SUM(O138:O142)</f>
        <v>0</v>
      </c>
      <c r="P137" s="222"/>
      <c r="Q137" s="222">
        <f>SUM(Q138:Q142)</f>
        <v>0</v>
      </c>
      <c r="R137" s="222"/>
      <c r="S137" s="222"/>
      <c r="T137" s="223"/>
      <c r="U137" s="217"/>
      <c r="V137" s="217">
        <f>SUM(V138:V142)</f>
        <v>0</v>
      </c>
      <c r="W137" s="217"/>
      <c r="AG137" t="s">
        <v>144</v>
      </c>
    </row>
    <row r="138" spans="1:60" ht="20.399999999999999" outlineLevel="1" x14ac:dyDescent="0.25">
      <c r="A138" s="224">
        <v>47</v>
      </c>
      <c r="B138" s="225" t="s">
        <v>331</v>
      </c>
      <c r="C138" s="242" t="s">
        <v>332</v>
      </c>
      <c r="D138" s="226"/>
      <c r="E138" s="227">
        <v>0</v>
      </c>
      <c r="F138" s="228"/>
      <c r="G138" s="229">
        <f>ROUND(E138*F138,2)</f>
        <v>0</v>
      </c>
      <c r="H138" s="228"/>
      <c r="I138" s="229">
        <f>ROUND(E138*H138,2)</f>
        <v>0</v>
      </c>
      <c r="J138" s="228"/>
      <c r="K138" s="229">
        <f>ROUND(E138*J138,2)</f>
        <v>0</v>
      </c>
      <c r="L138" s="229">
        <v>21</v>
      </c>
      <c r="M138" s="229">
        <f>G138*(1+L138/100)</f>
        <v>0</v>
      </c>
      <c r="N138" s="229">
        <v>0</v>
      </c>
      <c r="O138" s="229">
        <f>ROUND(E138*N138,2)</f>
        <v>0</v>
      </c>
      <c r="P138" s="229">
        <v>0</v>
      </c>
      <c r="Q138" s="229">
        <f>ROUND(E138*P138,2)</f>
        <v>0</v>
      </c>
      <c r="R138" s="229"/>
      <c r="S138" s="229" t="s">
        <v>162</v>
      </c>
      <c r="T138" s="230" t="s">
        <v>149</v>
      </c>
      <c r="U138" s="216">
        <v>0</v>
      </c>
      <c r="V138" s="216">
        <f>ROUND(E138*U138,2)</f>
        <v>0</v>
      </c>
      <c r="W138" s="21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333</v>
      </c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5">
      <c r="A139" s="214"/>
      <c r="B139" s="215"/>
      <c r="C139" s="243" t="s">
        <v>334</v>
      </c>
      <c r="D139" s="231"/>
      <c r="E139" s="231"/>
      <c r="F139" s="231"/>
      <c r="G139" s="231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152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5">
      <c r="A140" s="233">
        <v>48</v>
      </c>
      <c r="B140" s="234" t="s">
        <v>337</v>
      </c>
      <c r="C140" s="244" t="s">
        <v>338</v>
      </c>
      <c r="D140" s="235" t="s">
        <v>174</v>
      </c>
      <c r="E140" s="236">
        <v>24.8</v>
      </c>
      <c r="F140" s="237"/>
      <c r="G140" s="238">
        <f>ROUND(E140*F140,2)</f>
        <v>0</v>
      </c>
      <c r="H140" s="237"/>
      <c r="I140" s="238">
        <f>ROUND(E140*H140,2)</f>
        <v>0</v>
      </c>
      <c r="J140" s="237"/>
      <c r="K140" s="238">
        <f>ROUND(E140*J140,2)</f>
        <v>0</v>
      </c>
      <c r="L140" s="238">
        <v>21</v>
      </c>
      <c r="M140" s="238">
        <f>G140*(1+L140/100)</f>
        <v>0</v>
      </c>
      <c r="N140" s="238">
        <v>0</v>
      </c>
      <c r="O140" s="238">
        <f>ROUND(E140*N140,2)</f>
        <v>0</v>
      </c>
      <c r="P140" s="238">
        <v>0</v>
      </c>
      <c r="Q140" s="238">
        <f>ROUND(E140*P140,2)</f>
        <v>0</v>
      </c>
      <c r="R140" s="238"/>
      <c r="S140" s="238" t="s">
        <v>162</v>
      </c>
      <c r="T140" s="239" t="s">
        <v>149</v>
      </c>
      <c r="U140" s="216">
        <v>0</v>
      </c>
      <c r="V140" s="216">
        <f>ROUND(E140*U140,2)</f>
        <v>0</v>
      </c>
      <c r="W140" s="21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333</v>
      </c>
      <c r="AH140" s="207"/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5">
      <c r="A141" s="233">
        <v>49</v>
      </c>
      <c r="B141" s="234" t="s">
        <v>339</v>
      </c>
      <c r="C141" s="244" t="s">
        <v>340</v>
      </c>
      <c r="D141" s="235" t="s">
        <v>174</v>
      </c>
      <c r="E141" s="236">
        <v>37.6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8">
        <v>0</v>
      </c>
      <c r="O141" s="238">
        <f>ROUND(E141*N141,2)</f>
        <v>0</v>
      </c>
      <c r="P141" s="238">
        <v>0</v>
      </c>
      <c r="Q141" s="238">
        <f>ROUND(E141*P141,2)</f>
        <v>0</v>
      </c>
      <c r="R141" s="238"/>
      <c r="S141" s="238" t="s">
        <v>162</v>
      </c>
      <c r="T141" s="239" t="s">
        <v>149</v>
      </c>
      <c r="U141" s="216">
        <v>0</v>
      </c>
      <c r="V141" s="216">
        <f>ROUND(E141*U141,2)</f>
        <v>0</v>
      </c>
      <c r="W141" s="21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333</v>
      </c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5">
      <c r="A142" s="233">
        <v>50</v>
      </c>
      <c r="B142" s="234" t="s">
        <v>341</v>
      </c>
      <c r="C142" s="244" t="s">
        <v>342</v>
      </c>
      <c r="D142" s="235" t="s">
        <v>174</v>
      </c>
      <c r="E142" s="236">
        <v>8</v>
      </c>
      <c r="F142" s="237"/>
      <c r="G142" s="238">
        <f>ROUND(E142*F142,2)</f>
        <v>0</v>
      </c>
      <c r="H142" s="237"/>
      <c r="I142" s="238">
        <f>ROUND(E142*H142,2)</f>
        <v>0</v>
      </c>
      <c r="J142" s="237"/>
      <c r="K142" s="238">
        <f>ROUND(E142*J142,2)</f>
        <v>0</v>
      </c>
      <c r="L142" s="238">
        <v>21</v>
      </c>
      <c r="M142" s="238">
        <f>G142*(1+L142/100)</f>
        <v>0</v>
      </c>
      <c r="N142" s="238">
        <v>0</v>
      </c>
      <c r="O142" s="238">
        <f>ROUND(E142*N142,2)</f>
        <v>0</v>
      </c>
      <c r="P142" s="238">
        <v>0</v>
      </c>
      <c r="Q142" s="238">
        <f>ROUND(E142*P142,2)</f>
        <v>0</v>
      </c>
      <c r="R142" s="238"/>
      <c r="S142" s="238" t="s">
        <v>162</v>
      </c>
      <c r="T142" s="239" t="s">
        <v>149</v>
      </c>
      <c r="U142" s="216">
        <v>0</v>
      </c>
      <c r="V142" s="216">
        <f>ROUND(E142*U142,2)</f>
        <v>0</v>
      </c>
      <c r="W142" s="21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333</v>
      </c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x14ac:dyDescent="0.25">
      <c r="A143" s="218" t="s">
        <v>143</v>
      </c>
      <c r="B143" s="219" t="s">
        <v>92</v>
      </c>
      <c r="C143" s="241" t="s">
        <v>93</v>
      </c>
      <c r="D143" s="220"/>
      <c r="E143" s="221"/>
      <c r="F143" s="222"/>
      <c r="G143" s="222">
        <f>SUMIF(AG144:AG159,"&lt;&gt;NOR",G144:G159)</f>
        <v>0</v>
      </c>
      <c r="H143" s="222"/>
      <c r="I143" s="222">
        <f>SUM(I144:I159)</f>
        <v>0</v>
      </c>
      <c r="J143" s="222"/>
      <c r="K143" s="222">
        <f>SUM(K144:K159)</f>
        <v>0</v>
      </c>
      <c r="L143" s="222"/>
      <c r="M143" s="222">
        <f>SUM(M144:M159)</f>
        <v>0</v>
      </c>
      <c r="N143" s="222"/>
      <c r="O143" s="222">
        <f>SUM(O144:O159)</f>
        <v>0.29000000000000004</v>
      </c>
      <c r="P143" s="222"/>
      <c r="Q143" s="222">
        <f>SUM(Q144:Q159)</f>
        <v>0</v>
      </c>
      <c r="R143" s="222"/>
      <c r="S143" s="222"/>
      <c r="T143" s="223"/>
      <c r="U143" s="217"/>
      <c r="V143" s="217">
        <f>SUM(V144:V159)</f>
        <v>28.650000000000002</v>
      </c>
      <c r="W143" s="217"/>
      <c r="AG143" t="s">
        <v>144</v>
      </c>
    </row>
    <row r="144" spans="1:60" outlineLevel="1" x14ac:dyDescent="0.25">
      <c r="A144" s="233">
        <v>51</v>
      </c>
      <c r="B144" s="234" t="s">
        <v>343</v>
      </c>
      <c r="C144" s="244" t="s">
        <v>344</v>
      </c>
      <c r="D144" s="235" t="s">
        <v>182</v>
      </c>
      <c r="E144" s="236">
        <v>0.8</v>
      </c>
      <c r="F144" s="237"/>
      <c r="G144" s="238">
        <f>ROUND(E144*F144,2)</f>
        <v>0</v>
      </c>
      <c r="H144" s="237"/>
      <c r="I144" s="238">
        <f>ROUND(E144*H144,2)</f>
        <v>0</v>
      </c>
      <c r="J144" s="237"/>
      <c r="K144" s="238">
        <f>ROUND(E144*J144,2)</f>
        <v>0</v>
      </c>
      <c r="L144" s="238">
        <v>21</v>
      </c>
      <c r="M144" s="238">
        <f>G144*(1+L144/100)</f>
        <v>0</v>
      </c>
      <c r="N144" s="238">
        <v>0</v>
      </c>
      <c r="O144" s="238">
        <f>ROUND(E144*N144,2)</f>
        <v>0</v>
      </c>
      <c r="P144" s="238">
        <v>0</v>
      </c>
      <c r="Q144" s="238">
        <f>ROUND(E144*P144,2)</f>
        <v>0</v>
      </c>
      <c r="R144" s="238" t="s">
        <v>264</v>
      </c>
      <c r="S144" s="238" t="s">
        <v>148</v>
      </c>
      <c r="T144" s="239" t="s">
        <v>148</v>
      </c>
      <c r="U144" s="216">
        <v>0.15</v>
      </c>
      <c r="V144" s="216">
        <f>ROUND(E144*U144,2)</f>
        <v>0.12</v>
      </c>
      <c r="W144" s="21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176</v>
      </c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5">
      <c r="A145" s="224">
        <v>52</v>
      </c>
      <c r="B145" s="225" t="s">
        <v>345</v>
      </c>
      <c r="C145" s="242" t="s">
        <v>346</v>
      </c>
      <c r="D145" s="226" t="s">
        <v>182</v>
      </c>
      <c r="E145" s="227">
        <v>28.26</v>
      </c>
      <c r="F145" s="228"/>
      <c r="G145" s="229">
        <f>ROUND(E145*F145,2)</f>
        <v>0</v>
      </c>
      <c r="H145" s="228"/>
      <c r="I145" s="229">
        <f>ROUND(E145*H145,2)</f>
        <v>0</v>
      </c>
      <c r="J145" s="228"/>
      <c r="K145" s="229">
        <f>ROUND(E145*J145,2)</f>
        <v>0</v>
      </c>
      <c r="L145" s="229">
        <v>21</v>
      </c>
      <c r="M145" s="229">
        <f>G145*(1+L145/100)</f>
        <v>0</v>
      </c>
      <c r="N145" s="229">
        <v>1.9000000000000001E-4</v>
      </c>
      <c r="O145" s="229">
        <f>ROUND(E145*N145,2)</f>
        <v>0.01</v>
      </c>
      <c r="P145" s="229">
        <v>0</v>
      </c>
      <c r="Q145" s="229">
        <f>ROUND(E145*P145,2)</f>
        <v>0</v>
      </c>
      <c r="R145" s="229" t="s">
        <v>297</v>
      </c>
      <c r="S145" s="229" t="s">
        <v>148</v>
      </c>
      <c r="T145" s="230" t="s">
        <v>148</v>
      </c>
      <c r="U145" s="216">
        <v>0.18</v>
      </c>
      <c r="V145" s="216">
        <f>ROUND(E145*U145,2)</f>
        <v>5.09</v>
      </c>
      <c r="W145" s="21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176</v>
      </c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5">
      <c r="A146" s="214"/>
      <c r="B146" s="215"/>
      <c r="C146" s="243" t="s">
        <v>347</v>
      </c>
      <c r="D146" s="231"/>
      <c r="E146" s="231"/>
      <c r="F146" s="231"/>
      <c r="G146" s="231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152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5">
      <c r="A147" s="214"/>
      <c r="B147" s="215"/>
      <c r="C147" s="253" t="s">
        <v>348</v>
      </c>
      <c r="D147" s="249"/>
      <c r="E147" s="250">
        <v>28.26</v>
      </c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178</v>
      </c>
      <c r="AH147" s="207">
        <v>0</v>
      </c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ht="20.399999999999999" outlineLevel="1" x14ac:dyDescent="0.25">
      <c r="A148" s="224">
        <v>53</v>
      </c>
      <c r="B148" s="225" t="s">
        <v>349</v>
      </c>
      <c r="C148" s="242" t="s">
        <v>350</v>
      </c>
      <c r="D148" s="226" t="s">
        <v>174</v>
      </c>
      <c r="E148" s="227">
        <v>52.54</v>
      </c>
      <c r="F148" s="228"/>
      <c r="G148" s="229">
        <f>ROUND(E148*F148,2)</f>
        <v>0</v>
      </c>
      <c r="H148" s="228"/>
      <c r="I148" s="229">
        <f>ROUND(E148*H148,2)</f>
        <v>0</v>
      </c>
      <c r="J148" s="228"/>
      <c r="K148" s="229">
        <f>ROUND(E148*J148,2)</f>
        <v>0</v>
      </c>
      <c r="L148" s="229">
        <v>21</v>
      </c>
      <c r="M148" s="229">
        <f>G148*(1+L148/100)</f>
        <v>0</v>
      </c>
      <c r="N148" s="229">
        <v>3.5E-4</v>
      </c>
      <c r="O148" s="229">
        <f>ROUND(E148*N148,2)</f>
        <v>0.02</v>
      </c>
      <c r="P148" s="229">
        <v>0</v>
      </c>
      <c r="Q148" s="229">
        <f>ROUND(E148*P148,2)</f>
        <v>0</v>
      </c>
      <c r="R148" s="229" t="s">
        <v>297</v>
      </c>
      <c r="S148" s="229" t="s">
        <v>148</v>
      </c>
      <c r="T148" s="230" t="s">
        <v>148</v>
      </c>
      <c r="U148" s="216">
        <v>0.44</v>
      </c>
      <c r="V148" s="216">
        <f>ROUND(E148*U148,2)</f>
        <v>23.12</v>
      </c>
      <c r="W148" s="21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176</v>
      </c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5">
      <c r="A149" s="214"/>
      <c r="B149" s="215"/>
      <c r="C149" s="255" t="s">
        <v>351</v>
      </c>
      <c r="D149" s="252"/>
      <c r="E149" s="252"/>
      <c r="F149" s="252"/>
      <c r="G149" s="252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194</v>
      </c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5">
      <c r="A150" s="224">
        <v>54</v>
      </c>
      <c r="B150" s="225" t="s">
        <v>352</v>
      </c>
      <c r="C150" s="242" t="s">
        <v>353</v>
      </c>
      <c r="D150" s="226" t="s">
        <v>182</v>
      </c>
      <c r="E150" s="227">
        <v>0.88</v>
      </c>
      <c r="F150" s="228"/>
      <c r="G150" s="229">
        <f>ROUND(E150*F150,2)</f>
        <v>0</v>
      </c>
      <c r="H150" s="228"/>
      <c r="I150" s="229">
        <f>ROUND(E150*H150,2)</f>
        <v>0</v>
      </c>
      <c r="J150" s="228"/>
      <c r="K150" s="229">
        <f>ROUND(E150*J150,2)</f>
        <v>0</v>
      </c>
      <c r="L150" s="229">
        <v>21</v>
      </c>
      <c r="M150" s="229">
        <f>G150*(1+L150/100)</f>
        <v>0</v>
      </c>
      <c r="N150" s="229">
        <v>8.3000000000000001E-4</v>
      </c>
      <c r="O150" s="229">
        <f>ROUND(E150*N150,2)</f>
        <v>0</v>
      </c>
      <c r="P150" s="229">
        <v>0</v>
      </c>
      <c r="Q150" s="229">
        <f>ROUND(E150*P150,2)</f>
        <v>0</v>
      </c>
      <c r="R150" s="229"/>
      <c r="S150" s="229" t="s">
        <v>162</v>
      </c>
      <c r="T150" s="230" t="s">
        <v>149</v>
      </c>
      <c r="U150" s="216">
        <v>0</v>
      </c>
      <c r="V150" s="216">
        <f>ROUND(E150*U150,2)</f>
        <v>0</v>
      </c>
      <c r="W150" s="21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249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5">
      <c r="A151" s="214"/>
      <c r="B151" s="215"/>
      <c r="C151" s="253" t="s">
        <v>354</v>
      </c>
      <c r="D151" s="249"/>
      <c r="E151" s="250">
        <v>0.88</v>
      </c>
      <c r="F151" s="216"/>
      <c r="G151" s="21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178</v>
      </c>
      <c r="AH151" s="207">
        <v>0</v>
      </c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5">
      <c r="A152" s="224">
        <v>55</v>
      </c>
      <c r="B152" s="225" t="s">
        <v>355</v>
      </c>
      <c r="C152" s="242" t="s">
        <v>356</v>
      </c>
      <c r="D152" s="226" t="s">
        <v>174</v>
      </c>
      <c r="E152" s="227">
        <v>56.721299999999999</v>
      </c>
      <c r="F152" s="228"/>
      <c r="G152" s="229">
        <f>ROUND(E152*F152,2)</f>
        <v>0</v>
      </c>
      <c r="H152" s="228"/>
      <c r="I152" s="229">
        <f>ROUND(E152*H152,2)</f>
        <v>0</v>
      </c>
      <c r="J152" s="228"/>
      <c r="K152" s="229">
        <f>ROUND(E152*J152,2)</f>
        <v>0</v>
      </c>
      <c r="L152" s="229">
        <v>21</v>
      </c>
      <c r="M152" s="229">
        <f>G152*(1+L152/100)</f>
        <v>0</v>
      </c>
      <c r="N152" s="229">
        <v>4.5999999999999999E-3</v>
      </c>
      <c r="O152" s="229">
        <f>ROUND(E152*N152,2)</f>
        <v>0.26</v>
      </c>
      <c r="P152" s="229">
        <v>0</v>
      </c>
      <c r="Q152" s="229">
        <f>ROUND(E152*P152,2)</f>
        <v>0</v>
      </c>
      <c r="R152" s="229"/>
      <c r="S152" s="229" t="s">
        <v>162</v>
      </c>
      <c r="T152" s="230" t="s">
        <v>149</v>
      </c>
      <c r="U152" s="216">
        <v>0</v>
      </c>
      <c r="V152" s="216">
        <f>ROUND(E152*U152,2)</f>
        <v>0</v>
      </c>
      <c r="W152" s="21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249</v>
      </c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5">
      <c r="A153" s="214"/>
      <c r="B153" s="215"/>
      <c r="C153" s="253" t="s">
        <v>357</v>
      </c>
      <c r="D153" s="249"/>
      <c r="E153" s="250">
        <v>55.167000000000002</v>
      </c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178</v>
      </c>
      <c r="AH153" s="207">
        <v>0</v>
      </c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5">
      <c r="A154" s="214"/>
      <c r="B154" s="215"/>
      <c r="C154" s="253" t="s">
        <v>358</v>
      </c>
      <c r="D154" s="249"/>
      <c r="E154" s="250">
        <v>1.5543</v>
      </c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178</v>
      </c>
      <c r="AH154" s="207">
        <v>0</v>
      </c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5">
      <c r="A155" s="224">
        <v>56</v>
      </c>
      <c r="B155" s="225" t="s">
        <v>359</v>
      </c>
      <c r="C155" s="242" t="s">
        <v>360</v>
      </c>
      <c r="D155" s="226" t="s">
        <v>323</v>
      </c>
      <c r="E155" s="227">
        <v>0.28541</v>
      </c>
      <c r="F155" s="228"/>
      <c r="G155" s="229">
        <f>ROUND(E155*F155,2)</f>
        <v>0</v>
      </c>
      <c r="H155" s="228"/>
      <c r="I155" s="229">
        <f>ROUND(E155*H155,2)</f>
        <v>0</v>
      </c>
      <c r="J155" s="228"/>
      <c r="K155" s="229">
        <f>ROUND(E155*J155,2)</f>
        <v>0</v>
      </c>
      <c r="L155" s="229">
        <v>21</v>
      </c>
      <c r="M155" s="229">
        <f>G155*(1+L155/100)</f>
        <v>0</v>
      </c>
      <c r="N155" s="229">
        <v>0</v>
      </c>
      <c r="O155" s="229">
        <f>ROUND(E155*N155,2)</f>
        <v>0</v>
      </c>
      <c r="P155" s="229">
        <v>0</v>
      </c>
      <c r="Q155" s="229">
        <f>ROUND(E155*P155,2)</f>
        <v>0</v>
      </c>
      <c r="R155" s="229" t="s">
        <v>297</v>
      </c>
      <c r="S155" s="229" t="s">
        <v>148</v>
      </c>
      <c r="T155" s="230" t="s">
        <v>148</v>
      </c>
      <c r="U155" s="216">
        <v>1.1140000000000001</v>
      </c>
      <c r="V155" s="216">
        <f>ROUND(E155*U155,2)</f>
        <v>0.32</v>
      </c>
      <c r="W155" s="21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324</v>
      </c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5">
      <c r="A156" s="214"/>
      <c r="B156" s="215"/>
      <c r="C156" s="255" t="s">
        <v>361</v>
      </c>
      <c r="D156" s="252"/>
      <c r="E156" s="252"/>
      <c r="F156" s="252"/>
      <c r="G156" s="252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194</v>
      </c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5">
      <c r="A157" s="214"/>
      <c r="B157" s="215"/>
      <c r="C157" s="253" t="s">
        <v>326</v>
      </c>
      <c r="D157" s="249"/>
      <c r="E157" s="250"/>
      <c r="F157" s="216"/>
      <c r="G157" s="216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178</v>
      </c>
      <c r="AH157" s="207">
        <v>0</v>
      </c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5">
      <c r="A158" s="214"/>
      <c r="B158" s="215"/>
      <c r="C158" s="253" t="s">
        <v>362</v>
      </c>
      <c r="D158" s="249"/>
      <c r="E158" s="250"/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178</v>
      </c>
      <c r="AH158" s="207">
        <v>0</v>
      </c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5">
      <c r="A159" s="214"/>
      <c r="B159" s="215"/>
      <c r="C159" s="253" t="s">
        <v>363</v>
      </c>
      <c r="D159" s="249"/>
      <c r="E159" s="250">
        <v>0.28541</v>
      </c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178</v>
      </c>
      <c r="AH159" s="207">
        <v>0</v>
      </c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x14ac:dyDescent="0.25">
      <c r="A160" s="218" t="s">
        <v>143</v>
      </c>
      <c r="B160" s="219" t="s">
        <v>94</v>
      </c>
      <c r="C160" s="241" t="s">
        <v>95</v>
      </c>
      <c r="D160" s="220"/>
      <c r="E160" s="221"/>
      <c r="F160" s="222"/>
      <c r="G160" s="222">
        <f>SUMIF(AG161:AG172,"&lt;&gt;NOR",G161:G172)</f>
        <v>0</v>
      </c>
      <c r="H160" s="222"/>
      <c r="I160" s="222">
        <f>SUM(I161:I172)</f>
        <v>0</v>
      </c>
      <c r="J160" s="222"/>
      <c r="K160" s="222">
        <f>SUM(K161:K172)</f>
        <v>0</v>
      </c>
      <c r="L160" s="222"/>
      <c r="M160" s="222">
        <f>SUM(M161:M172)</f>
        <v>0</v>
      </c>
      <c r="N160" s="222"/>
      <c r="O160" s="222">
        <f>SUM(O161:O172)</f>
        <v>0.79</v>
      </c>
      <c r="P160" s="222"/>
      <c r="Q160" s="222">
        <f>SUM(Q161:Q172)</f>
        <v>0</v>
      </c>
      <c r="R160" s="222"/>
      <c r="S160" s="222"/>
      <c r="T160" s="223"/>
      <c r="U160" s="217"/>
      <c r="V160" s="217">
        <f>SUM(V161:V172)</f>
        <v>22.370000000000005</v>
      </c>
      <c r="W160" s="217"/>
      <c r="AG160" t="s">
        <v>144</v>
      </c>
    </row>
    <row r="161" spans="1:60" ht="20.399999999999999" outlineLevel="1" x14ac:dyDescent="0.25">
      <c r="A161" s="233">
        <v>57</v>
      </c>
      <c r="B161" s="234" t="s">
        <v>364</v>
      </c>
      <c r="C161" s="244" t="s">
        <v>365</v>
      </c>
      <c r="D161" s="235" t="s">
        <v>174</v>
      </c>
      <c r="E161" s="236">
        <v>52.54</v>
      </c>
      <c r="F161" s="237"/>
      <c r="G161" s="238">
        <f>ROUND(E161*F161,2)</f>
        <v>0</v>
      </c>
      <c r="H161" s="237"/>
      <c r="I161" s="238">
        <f>ROUND(E161*H161,2)</f>
        <v>0</v>
      </c>
      <c r="J161" s="237"/>
      <c r="K161" s="238">
        <f>ROUND(E161*J161,2)</f>
        <v>0</v>
      </c>
      <c r="L161" s="238">
        <v>21</v>
      </c>
      <c r="M161" s="238">
        <f>G161*(1+L161/100)</f>
        <v>0</v>
      </c>
      <c r="N161" s="238">
        <v>5.0000000000000002E-5</v>
      </c>
      <c r="O161" s="238">
        <f>ROUND(E161*N161,2)</f>
        <v>0</v>
      </c>
      <c r="P161" s="238">
        <v>0</v>
      </c>
      <c r="Q161" s="238">
        <f>ROUND(E161*P161,2)</f>
        <v>0</v>
      </c>
      <c r="R161" s="238" t="s">
        <v>366</v>
      </c>
      <c r="S161" s="238" t="s">
        <v>148</v>
      </c>
      <c r="T161" s="239" t="s">
        <v>148</v>
      </c>
      <c r="U161" s="216">
        <v>6.5000000000000002E-2</v>
      </c>
      <c r="V161" s="216">
        <f>ROUND(E161*U161,2)</f>
        <v>3.42</v>
      </c>
      <c r="W161" s="21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265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ht="20.399999999999999" outlineLevel="1" x14ac:dyDescent="0.25">
      <c r="A162" s="233">
        <v>58</v>
      </c>
      <c r="B162" s="234" t="s">
        <v>367</v>
      </c>
      <c r="C162" s="244" t="s">
        <v>368</v>
      </c>
      <c r="D162" s="235" t="s">
        <v>174</v>
      </c>
      <c r="E162" s="236">
        <v>52.54</v>
      </c>
      <c r="F162" s="237"/>
      <c r="G162" s="238">
        <f>ROUND(E162*F162,2)</f>
        <v>0</v>
      </c>
      <c r="H162" s="237"/>
      <c r="I162" s="238">
        <f>ROUND(E162*H162,2)</f>
        <v>0</v>
      </c>
      <c r="J162" s="237"/>
      <c r="K162" s="238">
        <f>ROUND(E162*J162,2)</f>
        <v>0</v>
      </c>
      <c r="L162" s="238">
        <v>21</v>
      </c>
      <c r="M162" s="238">
        <f>G162*(1+L162/100)</f>
        <v>0</v>
      </c>
      <c r="N162" s="238">
        <v>3.0000000000000001E-3</v>
      </c>
      <c r="O162" s="238">
        <f>ROUND(E162*N162,2)</f>
        <v>0.16</v>
      </c>
      <c r="P162" s="238">
        <v>0</v>
      </c>
      <c r="Q162" s="238">
        <f>ROUND(E162*P162,2)</f>
        <v>0</v>
      </c>
      <c r="R162" s="238" t="s">
        <v>366</v>
      </c>
      <c r="S162" s="238" t="s">
        <v>148</v>
      </c>
      <c r="T162" s="239" t="s">
        <v>148</v>
      </c>
      <c r="U162" s="216">
        <v>0.32200000000000001</v>
      </c>
      <c r="V162" s="216">
        <f>ROUND(E162*U162,2)</f>
        <v>16.920000000000002</v>
      </c>
      <c r="W162" s="21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265</v>
      </c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ht="20.399999999999999" outlineLevel="1" x14ac:dyDescent="0.25">
      <c r="A163" s="233">
        <v>59</v>
      </c>
      <c r="B163" s="234" t="s">
        <v>369</v>
      </c>
      <c r="C163" s="244" t="s">
        <v>370</v>
      </c>
      <c r="D163" s="235" t="s">
        <v>174</v>
      </c>
      <c r="E163" s="236">
        <v>52.54</v>
      </c>
      <c r="F163" s="237"/>
      <c r="G163" s="238">
        <f>ROUND(E163*F163,2)</f>
        <v>0</v>
      </c>
      <c r="H163" s="237"/>
      <c r="I163" s="238">
        <f>ROUND(E163*H163,2)</f>
        <v>0</v>
      </c>
      <c r="J163" s="237"/>
      <c r="K163" s="238">
        <f>ROUND(E163*J163,2)</f>
        <v>0</v>
      </c>
      <c r="L163" s="238">
        <v>21</v>
      </c>
      <c r="M163" s="238">
        <f>G163*(1+L163/100)</f>
        <v>0</v>
      </c>
      <c r="N163" s="238">
        <v>3.0000000000000001E-3</v>
      </c>
      <c r="O163" s="238">
        <f>ROUND(E163*N163,2)</f>
        <v>0.16</v>
      </c>
      <c r="P163" s="238">
        <v>0</v>
      </c>
      <c r="Q163" s="238">
        <f>ROUND(E163*P163,2)</f>
        <v>0</v>
      </c>
      <c r="R163" s="238" t="s">
        <v>366</v>
      </c>
      <c r="S163" s="238" t="s">
        <v>148</v>
      </c>
      <c r="T163" s="239" t="s">
        <v>148</v>
      </c>
      <c r="U163" s="216">
        <v>1.7999999999999999E-2</v>
      </c>
      <c r="V163" s="216">
        <f>ROUND(E163*U163,2)</f>
        <v>0.95</v>
      </c>
      <c r="W163" s="21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265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5">
      <c r="A164" s="224">
        <v>60</v>
      </c>
      <c r="B164" s="225" t="s">
        <v>94</v>
      </c>
      <c r="C164" s="242" t="s">
        <v>371</v>
      </c>
      <c r="D164" s="226" t="s">
        <v>372</v>
      </c>
      <c r="E164" s="227">
        <v>0.22661000000000001</v>
      </c>
      <c r="F164" s="228"/>
      <c r="G164" s="229">
        <f>ROUND(E164*F164,2)</f>
        <v>0</v>
      </c>
      <c r="H164" s="228"/>
      <c r="I164" s="229">
        <f>ROUND(E164*H164,2)</f>
        <v>0</v>
      </c>
      <c r="J164" s="228"/>
      <c r="K164" s="229">
        <f>ROUND(E164*J164,2)</f>
        <v>0</v>
      </c>
      <c r="L164" s="229">
        <v>21</v>
      </c>
      <c r="M164" s="229">
        <f>G164*(1+L164/100)</f>
        <v>0</v>
      </c>
      <c r="N164" s="229">
        <v>2.0779999999999998</v>
      </c>
      <c r="O164" s="229">
        <f>ROUND(E164*N164,2)</f>
        <v>0.47</v>
      </c>
      <c r="P164" s="229">
        <v>0</v>
      </c>
      <c r="Q164" s="229">
        <f>ROUND(E164*P164,2)</f>
        <v>0</v>
      </c>
      <c r="R164" s="229"/>
      <c r="S164" s="229" t="s">
        <v>162</v>
      </c>
      <c r="T164" s="230" t="s">
        <v>149</v>
      </c>
      <c r="U164" s="216">
        <v>0</v>
      </c>
      <c r="V164" s="216">
        <f>ROUND(E164*U164,2)</f>
        <v>0</v>
      </c>
      <c r="W164" s="21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192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5">
      <c r="A165" s="214"/>
      <c r="B165" s="215"/>
      <c r="C165" s="243" t="s">
        <v>373</v>
      </c>
      <c r="D165" s="231"/>
      <c r="E165" s="231"/>
      <c r="F165" s="231"/>
      <c r="G165" s="231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152</v>
      </c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5">
      <c r="A166" s="214"/>
      <c r="B166" s="215"/>
      <c r="C166" s="253" t="s">
        <v>374</v>
      </c>
      <c r="D166" s="249"/>
      <c r="E166" s="250">
        <v>0.19791</v>
      </c>
      <c r="F166" s="216"/>
      <c r="G166" s="216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178</v>
      </c>
      <c r="AH166" s="207">
        <v>0</v>
      </c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5">
      <c r="A167" s="214"/>
      <c r="B167" s="215"/>
      <c r="C167" s="253" t="s">
        <v>375</v>
      </c>
      <c r="D167" s="249"/>
      <c r="E167" s="250">
        <v>2.87E-2</v>
      </c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178</v>
      </c>
      <c r="AH167" s="207">
        <v>0</v>
      </c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5">
      <c r="A168" s="224">
        <v>61</v>
      </c>
      <c r="B168" s="225" t="s">
        <v>376</v>
      </c>
      <c r="C168" s="242" t="s">
        <v>377</v>
      </c>
      <c r="D168" s="226" t="s">
        <v>323</v>
      </c>
      <c r="E168" s="227">
        <v>0.78876000000000002</v>
      </c>
      <c r="F168" s="228"/>
      <c r="G168" s="229">
        <f>ROUND(E168*F168,2)</f>
        <v>0</v>
      </c>
      <c r="H168" s="228"/>
      <c r="I168" s="229">
        <f>ROUND(E168*H168,2)</f>
        <v>0</v>
      </c>
      <c r="J168" s="228"/>
      <c r="K168" s="229">
        <f>ROUND(E168*J168,2)</f>
        <v>0</v>
      </c>
      <c r="L168" s="229">
        <v>21</v>
      </c>
      <c r="M168" s="229">
        <f>G168*(1+L168/100)</f>
        <v>0</v>
      </c>
      <c r="N168" s="229">
        <v>0</v>
      </c>
      <c r="O168" s="229">
        <f>ROUND(E168*N168,2)</f>
        <v>0</v>
      </c>
      <c r="P168" s="229">
        <v>0</v>
      </c>
      <c r="Q168" s="229">
        <f>ROUND(E168*P168,2)</f>
        <v>0</v>
      </c>
      <c r="R168" s="229" t="s">
        <v>366</v>
      </c>
      <c r="S168" s="229" t="s">
        <v>148</v>
      </c>
      <c r="T168" s="230" t="s">
        <v>148</v>
      </c>
      <c r="U168" s="216">
        <v>1.375</v>
      </c>
      <c r="V168" s="216">
        <f>ROUND(E168*U168,2)</f>
        <v>1.08</v>
      </c>
      <c r="W168" s="21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324</v>
      </c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5">
      <c r="A169" s="214"/>
      <c r="B169" s="215"/>
      <c r="C169" s="255" t="s">
        <v>378</v>
      </c>
      <c r="D169" s="252"/>
      <c r="E169" s="252"/>
      <c r="F169" s="252"/>
      <c r="G169" s="252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194</v>
      </c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5">
      <c r="A170" s="214"/>
      <c r="B170" s="215"/>
      <c r="C170" s="253" t="s">
        <v>326</v>
      </c>
      <c r="D170" s="249"/>
      <c r="E170" s="250"/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178</v>
      </c>
      <c r="AH170" s="207">
        <v>0</v>
      </c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5">
      <c r="A171" s="214"/>
      <c r="B171" s="215"/>
      <c r="C171" s="253" t="s">
        <v>379</v>
      </c>
      <c r="D171" s="249"/>
      <c r="E171" s="250"/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178</v>
      </c>
      <c r="AH171" s="207">
        <v>0</v>
      </c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5">
      <c r="A172" s="214"/>
      <c r="B172" s="215"/>
      <c r="C172" s="253" t="s">
        <v>380</v>
      </c>
      <c r="D172" s="249"/>
      <c r="E172" s="250">
        <v>0.78876000000000002</v>
      </c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178</v>
      </c>
      <c r="AH172" s="207">
        <v>0</v>
      </c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x14ac:dyDescent="0.25">
      <c r="A173" s="218" t="s">
        <v>143</v>
      </c>
      <c r="B173" s="219" t="s">
        <v>96</v>
      </c>
      <c r="C173" s="241" t="s">
        <v>97</v>
      </c>
      <c r="D173" s="220"/>
      <c r="E173" s="221"/>
      <c r="F173" s="222"/>
      <c r="G173" s="222">
        <f>SUMIF(AG174:AG185,"&lt;&gt;NOR",G174:G185)</f>
        <v>0</v>
      </c>
      <c r="H173" s="222"/>
      <c r="I173" s="222">
        <f>SUM(I174:I185)</f>
        <v>0</v>
      </c>
      <c r="J173" s="222"/>
      <c r="K173" s="222">
        <f>SUM(K174:K185)</f>
        <v>0</v>
      </c>
      <c r="L173" s="222"/>
      <c r="M173" s="222">
        <f>SUM(M174:M185)</f>
        <v>0</v>
      </c>
      <c r="N173" s="222"/>
      <c r="O173" s="222">
        <f>SUM(O174:O185)</f>
        <v>0.19</v>
      </c>
      <c r="P173" s="222"/>
      <c r="Q173" s="222">
        <f>SUM(Q174:Q185)</f>
        <v>0</v>
      </c>
      <c r="R173" s="222"/>
      <c r="S173" s="222"/>
      <c r="T173" s="223"/>
      <c r="U173" s="217"/>
      <c r="V173" s="217">
        <f>SUM(V174:V185)</f>
        <v>17.07</v>
      </c>
      <c r="W173" s="217"/>
      <c r="AG173" t="s">
        <v>144</v>
      </c>
    </row>
    <row r="174" spans="1:60" outlineLevel="1" x14ac:dyDescent="0.25">
      <c r="A174" s="224">
        <v>62</v>
      </c>
      <c r="B174" s="225" t="s">
        <v>381</v>
      </c>
      <c r="C174" s="242" t="s">
        <v>382</v>
      </c>
      <c r="D174" s="226" t="s">
        <v>174</v>
      </c>
      <c r="E174" s="227">
        <v>12.76</v>
      </c>
      <c r="F174" s="228"/>
      <c r="G174" s="229">
        <f>ROUND(E174*F174,2)</f>
        <v>0</v>
      </c>
      <c r="H174" s="228"/>
      <c r="I174" s="229">
        <f>ROUND(E174*H174,2)</f>
        <v>0</v>
      </c>
      <c r="J174" s="228"/>
      <c r="K174" s="229">
        <f>ROUND(E174*J174,2)</f>
        <v>0</v>
      </c>
      <c r="L174" s="229">
        <v>21</v>
      </c>
      <c r="M174" s="229">
        <f>G174*(1+L174/100)</f>
        <v>0</v>
      </c>
      <c r="N174" s="229">
        <v>1.1E-4</v>
      </c>
      <c r="O174" s="229">
        <f>ROUND(E174*N174,2)</f>
        <v>0</v>
      </c>
      <c r="P174" s="229">
        <v>0</v>
      </c>
      <c r="Q174" s="229">
        <f>ROUND(E174*P174,2)</f>
        <v>0</v>
      </c>
      <c r="R174" s="229" t="s">
        <v>264</v>
      </c>
      <c r="S174" s="229" t="s">
        <v>148</v>
      </c>
      <c r="T174" s="230" t="s">
        <v>148</v>
      </c>
      <c r="U174" s="216">
        <v>0.05</v>
      </c>
      <c r="V174" s="216">
        <f>ROUND(E174*U174,2)</f>
        <v>0.64</v>
      </c>
      <c r="W174" s="21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176</v>
      </c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5">
      <c r="A175" s="214"/>
      <c r="B175" s="215"/>
      <c r="C175" s="243" t="s">
        <v>383</v>
      </c>
      <c r="D175" s="231"/>
      <c r="E175" s="231"/>
      <c r="F175" s="231"/>
      <c r="G175" s="231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152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ht="20.399999999999999" outlineLevel="1" x14ac:dyDescent="0.25">
      <c r="A176" s="224">
        <v>63</v>
      </c>
      <c r="B176" s="225" t="s">
        <v>384</v>
      </c>
      <c r="C176" s="242" t="s">
        <v>385</v>
      </c>
      <c r="D176" s="226" t="s">
        <v>174</v>
      </c>
      <c r="E176" s="227">
        <v>12.76</v>
      </c>
      <c r="F176" s="228"/>
      <c r="G176" s="229">
        <f>ROUND(E176*F176,2)</f>
        <v>0</v>
      </c>
      <c r="H176" s="228"/>
      <c r="I176" s="229">
        <f>ROUND(E176*H176,2)</f>
        <v>0</v>
      </c>
      <c r="J176" s="228"/>
      <c r="K176" s="229">
        <f>ROUND(E176*J176,2)</f>
        <v>0</v>
      </c>
      <c r="L176" s="229">
        <v>21</v>
      </c>
      <c r="M176" s="229">
        <f>G176*(1+L176/100)</f>
        <v>0</v>
      </c>
      <c r="N176" s="229">
        <v>2.2599999999999999E-3</v>
      </c>
      <c r="O176" s="229">
        <f>ROUND(E176*N176,2)</f>
        <v>0.03</v>
      </c>
      <c r="P176" s="229">
        <v>0</v>
      </c>
      <c r="Q176" s="229">
        <f>ROUND(E176*P176,2)</f>
        <v>0</v>
      </c>
      <c r="R176" s="229" t="s">
        <v>264</v>
      </c>
      <c r="S176" s="229" t="s">
        <v>148</v>
      </c>
      <c r="T176" s="230" t="s">
        <v>148</v>
      </c>
      <c r="U176" s="216">
        <v>1.1679999999999999</v>
      </c>
      <c r="V176" s="216">
        <f>ROUND(E176*U176,2)</f>
        <v>14.9</v>
      </c>
      <c r="W176" s="21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176</v>
      </c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5">
      <c r="A177" s="214"/>
      <c r="B177" s="215"/>
      <c r="C177" s="253" t="s">
        <v>229</v>
      </c>
      <c r="D177" s="249"/>
      <c r="E177" s="250">
        <v>2.76</v>
      </c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178</v>
      </c>
      <c r="AH177" s="207">
        <v>0</v>
      </c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5">
      <c r="A178" s="214"/>
      <c r="B178" s="215"/>
      <c r="C178" s="253" t="s">
        <v>386</v>
      </c>
      <c r="D178" s="249"/>
      <c r="E178" s="250">
        <v>10</v>
      </c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178</v>
      </c>
      <c r="AH178" s="207">
        <v>0</v>
      </c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ht="20.399999999999999" outlineLevel="1" x14ac:dyDescent="0.25">
      <c r="A179" s="233">
        <v>64</v>
      </c>
      <c r="B179" s="234" t="s">
        <v>387</v>
      </c>
      <c r="C179" s="244" t="s">
        <v>388</v>
      </c>
      <c r="D179" s="235" t="s">
        <v>174</v>
      </c>
      <c r="E179" s="236">
        <v>12.76</v>
      </c>
      <c r="F179" s="237"/>
      <c r="G179" s="238">
        <f>ROUND(E179*F179,2)</f>
        <v>0</v>
      </c>
      <c r="H179" s="237"/>
      <c r="I179" s="238">
        <f>ROUND(E179*H179,2)</f>
        <v>0</v>
      </c>
      <c r="J179" s="237"/>
      <c r="K179" s="238">
        <f>ROUND(E179*J179,2)</f>
        <v>0</v>
      </c>
      <c r="L179" s="238">
        <v>21</v>
      </c>
      <c r="M179" s="238">
        <f>G179*(1+L179/100)</f>
        <v>0</v>
      </c>
      <c r="N179" s="238">
        <v>0</v>
      </c>
      <c r="O179" s="238">
        <f>ROUND(E179*N179,2)</f>
        <v>0</v>
      </c>
      <c r="P179" s="238">
        <v>0</v>
      </c>
      <c r="Q179" s="238">
        <f>ROUND(E179*P179,2)</f>
        <v>0</v>
      </c>
      <c r="R179" s="238" t="s">
        <v>264</v>
      </c>
      <c r="S179" s="238" t="s">
        <v>148</v>
      </c>
      <c r="T179" s="239" t="s">
        <v>148</v>
      </c>
      <c r="U179" s="216">
        <v>0.1</v>
      </c>
      <c r="V179" s="216">
        <f>ROUND(E179*U179,2)</f>
        <v>1.28</v>
      </c>
      <c r="W179" s="216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176</v>
      </c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5">
      <c r="A180" s="224">
        <v>65</v>
      </c>
      <c r="B180" s="225" t="s">
        <v>389</v>
      </c>
      <c r="C180" s="242" t="s">
        <v>390</v>
      </c>
      <c r="D180" s="226" t="s">
        <v>174</v>
      </c>
      <c r="E180" s="227">
        <v>13.398</v>
      </c>
      <c r="F180" s="228"/>
      <c r="G180" s="229">
        <f>ROUND(E180*F180,2)</f>
        <v>0</v>
      </c>
      <c r="H180" s="228"/>
      <c r="I180" s="229">
        <f>ROUND(E180*H180,2)</f>
        <v>0</v>
      </c>
      <c r="J180" s="228"/>
      <c r="K180" s="229">
        <f>ROUND(E180*J180,2)</f>
        <v>0</v>
      </c>
      <c r="L180" s="229">
        <v>21</v>
      </c>
      <c r="M180" s="229">
        <f>G180*(1+L180/100)</f>
        <v>0</v>
      </c>
      <c r="N180" s="229">
        <v>1.2200000000000001E-2</v>
      </c>
      <c r="O180" s="229">
        <f>ROUND(E180*N180,2)</f>
        <v>0.16</v>
      </c>
      <c r="P180" s="229">
        <v>0</v>
      </c>
      <c r="Q180" s="229">
        <f>ROUND(E180*P180,2)</f>
        <v>0</v>
      </c>
      <c r="R180" s="229" t="s">
        <v>248</v>
      </c>
      <c r="S180" s="229" t="s">
        <v>148</v>
      </c>
      <c r="T180" s="230" t="s">
        <v>148</v>
      </c>
      <c r="U180" s="216">
        <v>0</v>
      </c>
      <c r="V180" s="216">
        <f>ROUND(E180*U180,2)</f>
        <v>0</v>
      </c>
      <c r="W180" s="21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249</v>
      </c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5">
      <c r="A181" s="214"/>
      <c r="B181" s="215"/>
      <c r="C181" s="253" t="s">
        <v>391</v>
      </c>
      <c r="D181" s="249"/>
      <c r="E181" s="250">
        <v>13.398</v>
      </c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178</v>
      </c>
      <c r="AH181" s="207">
        <v>0</v>
      </c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5">
      <c r="A182" s="224">
        <v>66</v>
      </c>
      <c r="B182" s="225" t="s">
        <v>392</v>
      </c>
      <c r="C182" s="242" t="s">
        <v>393</v>
      </c>
      <c r="D182" s="226" t="s">
        <v>323</v>
      </c>
      <c r="E182" s="227">
        <v>0.19370000000000001</v>
      </c>
      <c r="F182" s="228"/>
      <c r="G182" s="229">
        <f>ROUND(E182*F182,2)</f>
        <v>0</v>
      </c>
      <c r="H182" s="228"/>
      <c r="I182" s="229">
        <f>ROUND(E182*H182,2)</f>
        <v>0</v>
      </c>
      <c r="J182" s="228"/>
      <c r="K182" s="229">
        <f>ROUND(E182*J182,2)</f>
        <v>0</v>
      </c>
      <c r="L182" s="229">
        <v>21</v>
      </c>
      <c r="M182" s="229">
        <f>G182*(1+L182/100)</f>
        <v>0</v>
      </c>
      <c r="N182" s="229">
        <v>0</v>
      </c>
      <c r="O182" s="229">
        <f>ROUND(E182*N182,2)</f>
        <v>0</v>
      </c>
      <c r="P182" s="229">
        <v>0</v>
      </c>
      <c r="Q182" s="229">
        <f>ROUND(E182*P182,2)</f>
        <v>0</v>
      </c>
      <c r="R182" s="229" t="s">
        <v>264</v>
      </c>
      <c r="S182" s="229" t="s">
        <v>148</v>
      </c>
      <c r="T182" s="230" t="s">
        <v>148</v>
      </c>
      <c r="U182" s="216">
        <v>1.3049999999999999</v>
      </c>
      <c r="V182" s="216">
        <f>ROUND(E182*U182,2)</f>
        <v>0.25</v>
      </c>
      <c r="W182" s="21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324</v>
      </c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5">
      <c r="A183" s="214"/>
      <c r="B183" s="215"/>
      <c r="C183" s="253" t="s">
        <v>326</v>
      </c>
      <c r="D183" s="249"/>
      <c r="E183" s="250"/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178</v>
      </c>
      <c r="AH183" s="207">
        <v>0</v>
      </c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5">
      <c r="A184" s="214"/>
      <c r="B184" s="215"/>
      <c r="C184" s="253" t="s">
        <v>394</v>
      </c>
      <c r="D184" s="249"/>
      <c r="E184" s="250"/>
      <c r="F184" s="216"/>
      <c r="G184" s="21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178</v>
      </c>
      <c r="AH184" s="207">
        <v>0</v>
      </c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5">
      <c r="A185" s="214"/>
      <c r="B185" s="215"/>
      <c r="C185" s="253" t="s">
        <v>395</v>
      </c>
      <c r="D185" s="249"/>
      <c r="E185" s="250">
        <v>0.19370000000000001</v>
      </c>
      <c r="F185" s="216"/>
      <c r="G185" s="216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178</v>
      </c>
      <c r="AH185" s="207">
        <v>0</v>
      </c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x14ac:dyDescent="0.25">
      <c r="A186" s="218" t="s">
        <v>143</v>
      </c>
      <c r="B186" s="219" t="s">
        <v>98</v>
      </c>
      <c r="C186" s="241" t="s">
        <v>99</v>
      </c>
      <c r="D186" s="220"/>
      <c r="E186" s="221"/>
      <c r="F186" s="222"/>
      <c r="G186" s="222">
        <f>SUMIF(AG187:AG193,"&lt;&gt;NOR",G187:G193)</f>
        <v>0</v>
      </c>
      <c r="H186" s="222"/>
      <c r="I186" s="222">
        <f>SUM(I187:I193)</f>
        <v>0</v>
      </c>
      <c r="J186" s="222"/>
      <c r="K186" s="222">
        <f>SUM(K187:K193)</f>
        <v>0</v>
      </c>
      <c r="L186" s="222"/>
      <c r="M186" s="222">
        <f>SUM(M187:M193)</f>
        <v>0</v>
      </c>
      <c r="N186" s="222"/>
      <c r="O186" s="222">
        <f>SUM(O187:O193)</f>
        <v>0.08</v>
      </c>
      <c r="P186" s="222"/>
      <c r="Q186" s="222">
        <f>SUM(Q187:Q193)</f>
        <v>0</v>
      </c>
      <c r="R186" s="222"/>
      <c r="S186" s="222"/>
      <c r="T186" s="223"/>
      <c r="U186" s="217"/>
      <c r="V186" s="217">
        <f>SUM(V187:V193)</f>
        <v>21.439999999999998</v>
      </c>
      <c r="W186" s="217"/>
      <c r="AG186" t="s">
        <v>144</v>
      </c>
    </row>
    <row r="187" spans="1:60" outlineLevel="1" x14ac:dyDescent="0.25">
      <c r="A187" s="224">
        <v>67</v>
      </c>
      <c r="B187" s="225" t="s">
        <v>396</v>
      </c>
      <c r="C187" s="242" t="s">
        <v>397</v>
      </c>
      <c r="D187" s="226" t="s">
        <v>174</v>
      </c>
      <c r="E187" s="227">
        <v>58.28875</v>
      </c>
      <c r="F187" s="228"/>
      <c r="G187" s="229">
        <f>ROUND(E187*F187,2)</f>
        <v>0</v>
      </c>
      <c r="H187" s="228"/>
      <c r="I187" s="229">
        <f>ROUND(E187*H187,2)</f>
        <v>0</v>
      </c>
      <c r="J187" s="228"/>
      <c r="K187" s="229">
        <f>ROUND(E187*J187,2)</f>
        <v>0</v>
      </c>
      <c r="L187" s="229">
        <v>21</v>
      </c>
      <c r="M187" s="229">
        <f>G187*(1+L187/100)</f>
        <v>0</v>
      </c>
      <c r="N187" s="229">
        <v>0</v>
      </c>
      <c r="O187" s="229">
        <f>ROUND(E187*N187,2)</f>
        <v>0</v>
      </c>
      <c r="P187" s="229">
        <v>0</v>
      </c>
      <c r="Q187" s="229">
        <f>ROUND(E187*P187,2)</f>
        <v>0</v>
      </c>
      <c r="R187" s="229" t="s">
        <v>398</v>
      </c>
      <c r="S187" s="229" t="s">
        <v>148</v>
      </c>
      <c r="T187" s="230" t="s">
        <v>148</v>
      </c>
      <c r="U187" s="216">
        <v>6.9709999999999994E-2</v>
      </c>
      <c r="V187" s="216">
        <f>ROUND(E187*U187,2)</f>
        <v>4.0599999999999996</v>
      </c>
      <c r="W187" s="216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176</v>
      </c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5">
      <c r="A188" s="214"/>
      <c r="B188" s="215"/>
      <c r="C188" s="253" t="s">
        <v>399</v>
      </c>
      <c r="D188" s="249"/>
      <c r="E188" s="250">
        <v>57.208750000000002</v>
      </c>
      <c r="F188" s="216"/>
      <c r="G188" s="216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178</v>
      </c>
      <c r="AH188" s="207">
        <v>0</v>
      </c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 x14ac:dyDescent="0.25">
      <c r="A189" s="214"/>
      <c r="B189" s="215"/>
      <c r="C189" s="253" t="s">
        <v>400</v>
      </c>
      <c r="D189" s="249"/>
      <c r="E189" s="250">
        <v>1.08</v>
      </c>
      <c r="F189" s="216"/>
      <c r="G189" s="216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 t="s">
        <v>178</v>
      </c>
      <c r="AH189" s="207">
        <v>0</v>
      </c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ht="20.399999999999999" outlineLevel="1" x14ac:dyDescent="0.25">
      <c r="A190" s="224">
        <v>68</v>
      </c>
      <c r="B190" s="225" t="s">
        <v>401</v>
      </c>
      <c r="C190" s="242" t="s">
        <v>402</v>
      </c>
      <c r="D190" s="226" t="s">
        <v>174</v>
      </c>
      <c r="E190" s="227">
        <v>129.33045000000001</v>
      </c>
      <c r="F190" s="228"/>
      <c r="G190" s="229">
        <f>ROUND(E190*F190,2)</f>
        <v>0</v>
      </c>
      <c r="H190" s="228"/>
      <c r="I190" s="229">
        <f>ROUND(E190*H190,2)</f>
        <v>0</v>
      </c>
      <c r="J190" s="228"/>
      <c r="K190" s="229">
        <f>ROUND(E190*J190,2)</f>
        <v>0</v>
      </c>
      <c r="L190" s="229">
        <v>21</v>
      </c>
      <c r="M190" s="229">
        <f>G190*(1+L190/100)</f>
        <v>0</v>
      </c>
      <c r="N190" s="229">
        <v>6.4000000000000005E-4</v>
      </c>
      <c r="O190" s="229">
        <f>ROUND(E190*N190,2)</f>
        <v>0.08</v>
      </c>
      <c r="P190" s="229">
        <v>0</v>
      </c>
      <c r="Q190" s="229">
        <f>ROUND(E190*P190,2)</f>
        <v>0</v>
      </c>
      <c r="R190" s="229" t="s">
        <v>398</v>
      </c>
      <c r="S190" s="229" t="s">
        <v>148</v>
      </c>
      <c r="T190" s="230" t="s">
        <v>148</v>
      </c>
      <c r="U190" s="216">
        <v>0.13439999999999999</v>
      </c>
      <c r="V190" s="216">
        <f>ROUND(E190*U190,2)</f>
        <v>17.38</v>
      </c>
      <c r="W190" s="216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265</v>
      </c>
      <c r="AH190" s="207"/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5">
      <c r="A191" s="214"/>
      <c r="B191" s="215"/>
      <c r="C191" s="253" t="s">
        <v>403</v>
      </c>
      <c r="D191" s="249"/>
      <c r="E191" s="250">
        <v>75.710449999999994</v>
      </c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178</v>
      </c>
      <c r="AH191" s="207">
        <v>0</v>
      </c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 x14ac:dyDescent="0.25">
      <c r="A192" s="214"/>
      <c r="B192" s="215"/>
      <c r="C192" s="253" t="s">
        <v>400</v>
      </c>
      <c r="D192" s="249"/>
      <c r="E192" s="250">
        <v>1.08</v>
      </c>
      <c r="F192" s="216"/>
      <c r="G192" s="216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178</v>
      </c>
      <c r="AH192" s="207">
        <v>0</v>
      </c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5">
      <c r="A193" s="214"/>
      <c r="B193" s="215"/>
      <c r="C193" s="253" t="s">
        <v>301</v>
      </c>
      <c r="D193" s="249"/>
      <c r="E193" s="250">
        <v>52.54</v>
      </c>
      <c r="F193" s="216"/>
      <c r="G193" s="21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178</v>
      </c>
      <c r="AH193" s="207">
        <v>0</v>
      </c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x14ac:dyDescent="0.25">
      <c r="A194" s="218" t="s">
        <v>143</v>
      </c>
      <c r="B194" s="219" t="s">
        <v>100</v>
      </c>
      <c r="C194" s="241" t="s">
        <v>101</v>
      </c>
      <c r="D194" s="220"/>
      <c r="E194" s="221"/>
      <c r="F194" s="222"/>
      <c r="G194" s="222">
        <f>SUMIF(AG195:AG195,"&lt;&gt;NOR",G195:G195)</f>
        <v>0</v>
      </c>
      <c r="H194" s="222"/>
      <c r="I194" s="222">
        <f>SUM(I195:I195)</f>
        <v>0</v>
      </c>
      <c r="J194" s="222"/>
      <c r="K194" s="222">
        <f>SUM(K195:K195)</f>
        <v>0</v>
      </c>
      <c r="L194" s="222"/>
      <c r="M194" s="222">
        <f>SUM(M195:M195)</f>
        <v>0</v>
      </c>
      <c r="N194" s="222"/>
      <c r="O194" s="222">
        <f>SUM(O195:O195)</f>
        <v>0</v>
      </c>
      <c r="P194" s="222"/>
      <c r="Q194" s="222">
        <f>SUM(Q195:Q195)</f>
        <v>0</v>
      </c>
      <c r="R194" s="222"/>
      <c r="S194" s="222"/>
      <c r="T194" s="223"/>
      <c r="U194" s="217"/>
      <c r="V194" s="217">
        <f>SUM(V195:V195)</f>
        <v>0</v>
      </c>
      <c r="W194" s="217"/>
      <c r="AG194" t="s">
        <v>144</v>
      </c>
    </row>
    <row r="195" spans="1:60" ht="20.399999999999999" outlineLevel="1" x14ac:dyDescent="0.25">
      <c r="A195" s="233">
        <v>69</v>
      </c>
      <c r="B195" s="234" t="s">
        <v>404</v>
      </c>
      <c r="C195" s="244" t="s">
        <v>405</v>
      </c>
      <c r="D195" s="235" t="s">
        <v>244</v>
      </c>
      <c r="E195" s="236">
        <v>2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38">
        <v>0</v>
      </c>
      <c r="O195" s="238">
        <f>ROUND(E195*N195,2)</f>
        <v>0</v>
      </c>
      <c r="P195" s="238">
        <v>0</v>
      </c>
      <c r="Q195" s="238">
        <f>ROUND(E195*P195,2)</f>
        <v>0</v>
      </c>
      <c r="R195" s="238"/>
      <c r="S195" s="238" t="s">
        <v>162</v>
      </c>
      <c r="T195" s="239" t="s">
        <v>149</v>
      </c>
      <c r="U195" s="216">
        <v>0</v>
      </c>
      <c r="V195" s="216">
        <f>ROUND(E195*U195,2)</f>
        <v>0</v>
      </c>
      <c r="W195" s="21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333</v>
      </c>
      <c r="AH195" s="207"/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x14ac:dyDescent="0.25">
      <c r="A196" s="218" t="s">
        <v>143</v>
      </c>
      <c r="B196" s="219" t="s">
        <v>102</v>
      </c>
      <c r="C196" s="241" t="s">
        <v>103</v>
      </c>
      <c r="D196" s="220"/>
      <c r="E196" s="221"/>
      <c r="F196" s="222"/>
      <c r="G196" s="222">
        <f>SUMIF(AG197:AG203,"&lt;&gt;NOR",G197:G203)</f>
        <v>0</v>
      </c>
      <c r="H196" s="222"/>
      <c r="I196" s="222">
        <f>SUM(I197:I203)</f>
        <v>0</v>
      </c>
      <c r="J196" s="222"/>
      <c r="K196" s="222">
        <f>SUM(K197:K203)</f>
        <v>0</v>
      </c>
      <c r="L196" s="222"/>
      <c r="M196" s="222">
        <f>SUM(M197:M203)</f>
        <v>0</v>
      </c>
      <c r="N196" s="222"/>
      <c r="O196" s="222">
        <f>SUM(O197:O203)</f>
        <v>0</v>
      </c>
      <c r="P196" s="222"/>
      <c r="Q196" s="222">
        <f>SUM(Q197:Q203)</f>
        <v>0</v>
      </c>
      <c r="R196" s="222"/>
      <c r="S196" s="222"/>
      <c r="T196" s="223"/>
      <c r="U196" s="217"/>
      <c r="V196" s="217">
        <f>SUM(V197:V203)</f>
        <v>5.0999999999999996</v>
      </c>
      <c r="W196" s="217"/>
      <c r="AG196" t="s">
        <v>144</v>
      </c>
    </row>
    <row r="197" spans="1:60" ht="20.399999999999999" outlineLevel="1" x14ac:dyDescent="0.25">
      <c r="A197" s="224">
        <v>70</v>
      </c>
      <c r="B197" s="225" t="s">
        <v>331</v>
      </c>
      <c r="C197" s="242" t="s">
        <v>332</v>
      </c>
      <c r="D197" s="226"/>
      <c r="E197" s="227">
        <v>0</v>
      </c>
      <c r="F197" s="228"/>
      <c r="G197" s="229">
        <f>ROUND(E197*F197,2)</f>
        <v>0</v>
      </c>
      <c r="H197" s="228"/>
      <c r="I197" s="229">
        <f>ROUND(E197*H197,2)</f>
        <v>0</v>
      </c>
      <c r="J197" s="228"/>
      <c r="K197" s="229">
        <f>ROUND(E197*J197,2)</f>
        <v>0</v>
      </c>
      <c r="L197" s="229">
        <v>21</v>
      </c>
      <c r="M197" s="229">
        <f>G197*(1+L197/100)</f>
        <v>0</v>
      </c>
      <c r="N197" s="229">
        <v>0</v>
      </c>
      <c r="O197" s="229">
        <f>ROUND(E197*N197,2)</f>
        <v>0</v>
      </c>
      <c r="P197" s="229">
        <v>0</v>
      </c>
      <c r="Q197" s="229">
        <f>ROUND(E197*P197,2)</f>
        <v>0</v>
      </c>
      <c r="R197" s="229"/>
      <c r="S197" s="229" t="s">
        <v>162</v>
      </c>
      <c r="T197" s="230" t="s">
        <v>149</v>
      </c>
      <c r="U197" s="216">
        <v>0</v>
      </c>
      <c r="V197" s="216">
        <f>ROUND(E197*U197,2)</f>
        <v>0</v>
      </c>
      <c r="W197" s="216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 t="s">
        <v>333</v>
      </c>
      <c r="AH197" s="207"/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outlineLevel="1" x14ac:dyDescent="0.25">
      <c r="A198" s="214"/>
      <c r="B198" s="215"/>
      <c r="C198" s="243" t="s">
        <v>334</v>
      </c>
      <c r="D198" s="231"/>
      <c r="E198" s="231"/>
      <c r="F198" s="231"/>
      <c r="G198" s="231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152</v>
      </c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 x14ac:dyDescent="0.25">
      <c r="A199" s="233">
        <v>71</v>
      </c>
      <c r="B199" s="234" t="s">
        <v>406</v>
      </c>
      <c r="C199" s="244" t="s">
        <v>407</v>
      </c>
      <c r="D199" s="235" t="s">
        <v>244</v>
      </c>
      <c r="E199" s="236">
        <v>2</v>
      </c>
      <c r="F199" s="237"/>
      <c r="G199" s="238">
        <f>ROUND(E199*F199,2)</f>
        <v>0</v>
      </c>
      <c r="H199" s="237"/>
      <c r="I199" s="238">
        <f>ROUND(E199*H199,2)</f>
        <v>0</v>
      </c>
      <c r="J199" s="237"/>
      <c r="K199" s="238">
        <f>ROUND(E199*J199,2)</f>
        <v>0</v>
      </c>
      <c r="L199" s="238">
        <v>21</v>
      </c>
      <c r="M199" s="238">
        <f>G199*(1+L199/100)</f>
        <v>0</v>
      </c>
      <c r="N199" s="238">
        <v>0</v>
      </c>
      <c r="O199" s="238">
        <f>ROUND(E199*N199,2)</f>
        <v>0</v>
      </c>
      <c r="P199" s="238">
        <v>0</v>
      </c>
      <c r="Q199" s="238">
        <f>ROUND(E199*P199,2)</f>
        <v>0</v>
      </c>
      <c r="R199" s="238"/>
      <c r="S199" s="238" t="s">
        <v>162</v>
      </c>
      <c r="T199" s="239" t="s">
        <v>149</v>
      </c>
      <c r="U199" s="216">
        <v>0</v>
      </c>
      <c r="V199" s="216">
        <f>ROUND(E199*U199,2)</f>
        <v>0</v>
      </c>
      <c r="W199" s="216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 t="s">
        <v>333</v>
      </c>
      <c r="AH199" s="207"/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 x14ac:dyDescent="0.25">
      <c r="A200" s="233">
        <v>72</v>
      </c>
      <c r="B200" s="234" t="s">
        <v>408</v>
      </c>
      <c r="C200" s="244" t="s">
        <v>409</v>
      </c>
      <c r="D200" s="235" t="s">
        <v>244</v>
      </c>
      <c r="E200" s="236">
        <v>2</v>
      </c>
      <c r="F200" s="237"/>
      <c r="G200" s="238">
        <f>ROUND(E200*F200,2)</f>
        <v>0</v>
      </c>
      <c r="H200" s="237"/>
      <c r="I200" s="238">
        <f>ROUND(E200*H200,2)</f>
        <v>0</v>
      </c>
      <c r="J200" s="237"/>
      <c r="K200" s="238">
        <f>ROUND(E200*J200,2)</f>
        <v>0</v>
      </c>
      <c r="L200" s="238">
        <v>21</v>
      </c>
      <c r="M200" s="238">
        <f>G200*(1+L200/100)</f>
        <v>0</v>
      </c>
      <c r="N200" s="238">
        <v>0</v>
      </c>
      <c r="O200" s="238">
        <f>ROUND(E200*N200,2)</f>
        <v>0</v>
      </c>
      <c r="P200" s="238">
        <v>0</v>
      </c>
      <c r="Q200" s="238">
        <f>ROUND(E200*P200,2)</f>
        <v>0</v>
      </c>
      <c r="R200" s="238"/>
      <c r="S200" s="238" t="s">
        <v>162</v>
      </c>
      <c r="T200" s="239" t="s">
        <v>149</v>
      </c>
      <c r="U200" s="216">
        <v>0</v>
      </c>
      <c r="V200" s="216">
        <f>ROUND(E200*U200,2)</f>
        <v>0</v>
      </c>
      <c r="W200" s="216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333</v>
      </c>
      <c r="AH200" s="207"/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outlineLevel="1" x14ac:dyDescent="0.25">
      <c r="A201" s="233">
        <v>73</v>
      </c>
      <c r="B201" s="234" t="s">
        <v>410</v>
      </c>
      <c r="C201" s="244" t="s">
        <v>411</v>
      </c>
      <c r="D201" s="235" t="s">
        <v>244</v>
      </c>
      <c r="E201" s="236">
        <v>4</v>
      </c>
      <c r="F201" s="237"/>
      <c r="G201" s="238">
        <f>ROUND(E201*F201,2)</f>
        <v>0</v>
      </c>
      <c r="H201" s="237"/>
      <c r="I201" s="238">
        <f>ROUND(E201*H201,2)</f>
        <v>0</v>
      </c>
      <c r="J201" s="237"/>
      <c r="K201" s="238">
        <f>ROUND(E201*J201,2)</f>
        <v>0</v>
      </c>
      <c r="L201" s="238">
        <v>21</v>
      </c>
      <c r="M201" s="238">
        <f>G201*(1+L201/100)</f>
        <v>0</v>
      </c>
      <c r="N201" s="238">
        <v>0</v>
      </c>
      <c r="O201" s="238">
        <f>ROUND(E201*N201,2)</f>
        <v>0</v>
      </c>
      <c r="P201" s="238">
        <v>0</v>
      </c>
      <c r="Q201" s="238">
        <f>ROUND(E201*P201,2)</f>
        <v>0</v>
      </c>
      <c r="R201" s="238"/>
      <c r="S201" s="238" t="s">
        <v>162</v>
      </c>
      <c r="T201" s="239" t="s">
        <v>149</v>
      </c>
      <c r="U201" s="216">
        <v>0</v>
      </c>
      <c r="V201" s="216">
        <f>ROUND(E201*U201,2)</f>
        <v>0</v>
      </c>
      <c r="W201" s="216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 t="s">
        <v>333</v>
      </c>
      <c r="AH201" s="207"/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 x14ac:dyDescent="0.25">
      <c r="A202" s="233">
        <v>74</v>
      </c>
      <c r="B202" s="234" t="s">
        <v>412</v>
      </c>
      <c r="C202" s="244" t="s">
        <v>413</v>
      </c>
      <c r="D202" s="235" t="s">
        <v>244</v>
      </c>
      <c r="E202" s="236">
        <v>4</v>
      </c>
      <c r="F202" s="237"/>
      <c r="G202" s="238">
        <f>ROUND(E202*F202,2)</f>
        <v>0</v>
      </c>
      <c r="H202" s="237"/>
      <c r="I202" s="238">
        <f>ROUND(E202*H202,2)</f>
        <v>0</v>
      </c>
      <c r="J202" s="237"/>
      <c r="K202" s="238">
        <f>ROUND(E202*J202,2)</f>
        <v>0</v>
      </c>
      <c r="L202" s="238">
        <v>21</v>
      </c>
      <c r="M202" s="238">
        <f>G202*(1+L202/100)</f>
        <v>0</v>
      </c>
      <c r="N202" s="238">
        <v>0</v>
      </c>
      <c r="O202" s="238">
        <f>ROUND(E202*N202,2)</f>
        <v>0</v>
      </c>
      <c r="P202" s="238">
        <v>0</v>
      </c>
      <c r="Q202" s="238">
        <f>ROUND(E202*P202,2)</f>
        <v>0</v>
      </c>
      <c r="R202" s="238"/>
      <c r="S202" s="238" t="s">
        <v>162</v>
      </c>
      <c r="T202" s="239" t="s">
        <v>149</v>
      </c>
      <c r="U202" s="216">
        <v>0</v>
      </c>
      <c r="V202" s="216">
        <f>ROUND(E202*U202,2)</f>
        <v>0</v>
      </c>
      <c r="W202" s="216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333</v>
      </c>
      <c r="AH202" s="207"/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outlineLevel="1" x14ac:dyDescent="0.25">
      <c r="A203" s="233">
        <v>75</v>
      </c>
      <c r="B203" s="234" t="s">
        <v>414</v>
      </c>
      <c r="C203" s="244" t="s">
        <v>415</v>
      </c>
      <c r="D203" s="235" t="s">
        <v>174</v>
      </c>
      <c r="E203" s="236">
        <v>17</v>
      </c>
      <c r="F203" s="237"/>
      <c r="G203" s="238">
        <f>ROUND(E203*F203,2)</f>
        <v>0</v>
      </c>
      <c r="H203" s="237"/>
      <c r="I203" s="238">
        <f>ROUND(E203*H203,2)</f>
        <v>0</v>
      </c>
      <c r="J203" s="237"/>
      <c r="K203" s="238">
        <f>ROUND(E203*J203,2)</f>
        <v>0</v>
      </c>
      <c r="L203" s="238">
        <v>21</v>
      </c>
      <c r="M203" s="238">
        <f>G203*(1+L203/100)</f>
        <v>0</v>
      </c>
      <c r="N203" s="238">
        <v>0</v>
      </c>
      <c r="O203" s="238">
        <f>ROUND(E203*N203,2)</f>
        <v>0</v>
      </c>
      <c r="P203" s="238">
        <v>0</v>
      </c>
      <c r="Q203" s="238">
        <f>ROUND(E203*P203,2)</f>
        <v>0</v>
      </c>
      <c r="R203" s="238"/>
      <c r="S203" s="238" t="s">
        <v>162</v>
      </c>
      <c r="T203" s="239" t="s">
        <v>149</v>
      </c>
      <c r="U203" s="216">
        <v>0.3</v>
      </c>
      <c r="V203" s="216">
        <f>ROUND(E203*U203,2)</f>
        <v>5.0999999999999996</v>
      </c>
      <c r="W203" s="21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416</v>
      </c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x14ac:dyDescent="0.25">
      <c r="A204" s="218" t="s">
        <v>143</v>
      </c>
      <c r="B204" s="219" t="s">
        <v>104</v>
      </c>
      <c r="C204" s="241" t="s">
        <v>105</v>
      </c>
      <c r="D204" s="220"/>
      <c r="E204" s="221"/>
      <c r="F204" s="222"/>
      <c r="G204" s="222">
        <f>SUMIF(AG205:AG205,"&lt;&gt;NOR",G205:G205)</f>
        <v>0</v>
      </c>
      <c r="H204" s="222"/>
      <c r="I204" s="222">
        <f>SUM(I205:I205)</f>
        <v>0</v>
      </c>
      <c r="J204" s="222"/>
      <c r="K204" s="222">
        <f>SUM(K205:K205)</f>
        <v>0</v>
      </c>
      <c r="L204" s="222"/>
      <c r="M204" s="222">
        <f>SUM(M205:M205)</f>
        <v>0</v>
      </c>
      <c r="N204" s="222"/>
      <c r="O204" s="222">
        <f>SUM(O205:O205)</f>
        <v>0</v>
      </c>
      <c r="P204" s="222"/>
      <c r="Q204" s="222">
        <f>SUM(Q205:Q205)</f>
        <v>0</v>
      </c>
      <c r="R204" s="222"/>
      <c r="S204" s="222"/>
      <c r="T204" s="223"/>
      <c r="U204" s="217"/>
      <c r="V204" s="217">
        <f>SUM(V205:V205)</f>
        <v>0</v>
      </c>
      <c r="W204" s="217"/>
      <c r="AG204" t="s">
        <v>144</v>
      </c>
    </row>
    <row r="205" spans="1:60" outlineLevel="1" x14ac:dyDescent="0.25">
      <c r="A205" s="233">
        <v>76</v>
      </c>
      <c r="B205" s="234" t="s">
        <v>417</v>
      </c>
      <c r="C205" s="244" t="s">
        <v>418</v>
      </c>
      <c r="D205" s="235" t="s">
        <v>310</v>
      </c>
      <c r="E205" s="236">
        <v>1</v>
      </c>
      <c r="F205" s="237"/>
      <c r="G205" s="238">
        <f>ROUND(E205*F205,2)</f>
        <v>0</v>
      </c>
      <c r="H205" s="237"/>
      <c r="I205" s="238">
        <f>ROUND(E205*H205,2)</f>
        <v>0</v>
      </c>
      <c r="J205" s="237"/>
      <c r="K205" s="238">
        <f>ROUND(E205*J205,2)</f>
        <v>0</v>
      </c>
      <c r="L205" s="238">
        <v>21</v>
      </c>
      <c r="M205" s="238">
        <f>G205*(1+L205/100)</f>
        <v>0</v>
      </c>
      <c r="N205" s="238">
        <v>0</v>
      </c>
      <c r="O205" s="238">
        <f>ROUND(E205*N205,2)</f>
        <v>0</v>
      </c>
      <c r="P205" s="238">
        <v>0</v>
      </c>
      <c r="Q205" s="238">
        <f>ROUND(E205*P205,2)</f>
        <v>0</v>
      </c>
      <c r="R205" s="238"/>
      <c r="S205" s="238" t="s">
        <v>162</v>
      </c>
      <c r="T205" s="239" t="s">
        <v>149</v>
      </c>
      <c r="U205" s="216">
        <v>0</v>
      </c>
      <c r="V205" s="216">
        <f>ROUND(E205*U205,2)</f>
        <v>0</v>
      </c>
      <c r="W205" s="216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176</v>
      </c>
      <c r="AH205" s="207"/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x14ac:dyDescent="0.25">
      <c r="A206" s="218" t="s">
        <v>143</v>
      </c>
      <c r="B206" s="219" t="s">
        <v>106</v>
      </c>
      <c r="C206" s="241" t="s">
        <v>107</v>
      </c>
      <c r="D206" s="220"/>
      <c r="E206" s="221"/>
      <c r="F206" s="222"/>
      <c r="G206" s="222">
        <f>SUMIF(AG207:AG207,"&lt;&gt;NOR",G207:G207)</f>
        <v>0</v>
      </c>
      <c r="H206" s="222"/>
      <c r="I206" s="222">
        <f>SUM(I207:I207)</f>
        <v>0</v>
      </c>
      <c r="J206" s="222"/>
      <c r="K206" s="222">
        <f>SUM(K207:K207)</f>
        <v>0</v>
      </c>
      <c r="L206" s="222"/>
      <c r="M206" s="222">
        <f>SUM(M207:M207)</f>
        <v>0</v>
      </c>
      <c r="N206" s="222"/>
      <c r="O206" s="222">
        <f>SUM(O207:O207)</f>
        <v>0</v>
      </c>
      <c r="P206" s="222"/>
      <c r="Q206" s="222">
        <f>SUM(Q207:Q207)</f>
        <v>0</v>
      </c>
      <c r="R206" s="222"/>
      <c r="S206" s="222"/>
      <c r="T206" s="223"/>
      <c r="U206" s="217"/>
      <c r="V206" s="217">
        <f>SUM(V207:V207)</f>
        <v>0</v>
      </c>
      <c r="W206" s="217"/>
      <c r="AG206" t="s">
        <v>144</v>
      </c>
    </row>
    <row r="207" spans="1:60" outlineLevel="1" x14ac:dyDescent="0.25">
      <c r="A207" s="233">
        <v>77</v>
      </c>
      <c r="B207" s="234" t="s">
        <v>419</v>
      </c>
      <c r="C207" s="244" t="s">
        <v>420</v>
      </c>
      <c r="D207" s="235" t="s">
        <v>310</v>
      </c>
      <c r="E207" s="236">
        <v>1</v>
      </c>
      <c r="F207" s="237"/>
      <c r="G207" s="238">
        <f>ROUND(E207*F207,2)</f>
        <v>0</v>
      </c>
      <c r="H207" s="237"/>
      <c r="I207" s="238">
        <f>ROUND(E207*H207,2)</f>
        <v>0</v>
      </c>
      <c r="J207" s="237"/>
      <c r="K207" s="238">
        <f>ROUND(E207*J207,2)</f>
        <v>0</v>
      </c>
      <c r="L207" s="238">
        <v>21</v>
      </c>
      <c r="M207" s="238">
        <f>G207*(1+L207/100)</f>
        <v>0</v>
      </c>
      <c r="N207" s="238">
        <v>0</v>
      </c>
      <c r="O207" s="238">
        <f>ROUND(E207*N207,2)</f>
        <v>0</v>
      </c>
      <c r="P207" s="238">
        <v>0</v>
      </c>
      <c r="Q207" s="238">
        <f>ROUND(E207*P207,2)</f>
        <v>0</v>
      </c>
      <c r="R207" s="238"/>
      <c r="S207" s="238" t="s">
        <v>162</v>
      </c>
      <c r="T207" s="239" t="s">
        <v>149</v>
      </c>
      <c r="U207" s="216">
        <v>0</v>
      </c>
      <c r="V207" s="216">
        <f>ROUND(E207*U207,2)</f>
        <v>0</v>
      </c>
      <c r="W207" s="216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176</v>
      </c>
      <c r="AH207" s="207"/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x14ac:dyDescent="0.25">
      <c r="A208" s="218" t="s">
        <v>143</v>
      </c>
      <c r="B208" s="219" t="s">
        <v>108</v>
      </c>
      <c r="C208" s="241" t="s">
        <v>109</v>
      </c>
      <c r="D208" s="220"/>
      <c r="E208" s="221"/>
      <c r="F208" s="222"/>
      <c r="G208" s="222">
        <f>SUMIF(AG209:AG209,"&lt;&gt;NOR",G209:G209)</f>
        <v>0</v>
      </c>
      <c r="H208" s="222"/>
      <c r="I208" s="222">
        <f>SUM(I209:I209)</f>
        <v>0</v>
      </c>
      <c r="J208" s="222"/>
      <c r="K208" s="222">
        <f>SUM(K209:K209)</f>
        <v>0</v>
      </c>
      <c r="L208" s="222"/>
      <c r="M208" s="222">
        <f>SUM(M209:M209)</f>
        <v>0</v>
      </c>
      <c r="N208" s="222"/>
      <c r="O208" s="222">
        <f>SUM(O209:O209)</f>
        <v>0</v>
      </c>
      <c r="P208" s="222"/>
      <c r="Q208" s="222">
        <f>SUM(Q209:Q209)</f>
        <v>0</v>
      </c>
      <c r="R208" s="222"/>
      <c r="S208" s="222"/>
      <c r="T208" s="223"/>
      <c r="U208" s="217"/>
      <c r="V208" s="217">
        <f>SUM(V209:V209)</f>
        <v>0</v>
      </c>
      <c r="W208" s="217"/>
      <c r="AG208" t="s">
        <v>144</v>
      </c>
    </row>
    <row r="209" spans="1:60" outlineLevel="1" x14ac:dyDescent="0.25">
      <c r="A209" s="233">
        <v>78</v>
      </c>
      <c r="B209" s="234" t="s">
        <v>421</v>
      </c>
      <c r="C209" s="244" t="s">
        <v>422</v>
      </c>
      <c r="D209" s="235" t="s">
        <v>310</v>
      </c>
      <c r="E209" s="236">
        <v>1</v>
      </c>
      <c r="F209" s="237"/>
      <c r="G209" s="238">
        <f>ROUND(E209*F209,2)</f>
        <v>0</v>
      </c>
      <c r="H209" s="237"/>
      <c r="I209" s="238">
        <f>ROUND(E209*H209,2)</f>
        <v>0</v>
      </c>
      <c r="J209" s="237"/>
      <c r="K209" s="238">
        <f>ROUND(E209*J209,2)</f>
        <v>0</v>
      </c>
      <c r="L209" s="238">
        <v>21</v>
      </c>
      <c r="M209" s="238">
        <f>G209*(1+L209/100)</f>
        <v>0</v>
      </c>
      <c r="N209" s="238">
        <v>0</v>
      </c>
      <c r="O209" s="238">
        <f>ROUND(E209*N209,2)</f>
        <v>0</v>
      </c>
      <c r="P209" s="238">
        <v>0</v>
      </c>
      <c r="Q209" s="238">
        <f>ROUND(E209*P209,2)</f>
        <v>0</v>
      </c>
      <c r="R209" s="238"/>
      <c r="S209" s="238" t="s">
        <v>162</v>
      </c>
      <c r="T209" s="239" t="s">
        <v>149</v>
      </c>
      <c r="U209" s="216">
        <v>0</v>
      </c>
      <c r="V209" s="216">
        <f>ROUND(E209*U209,2)</f>
        <v>0</v>
      </c>
      <c r="W209" s="216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176</v>
      </c>
      <c r="AH209" s="207"/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x14ac:dyDescent="0.25">
      <c r="A210" s="218" t="s">
        <v>143</v>
      </c>
      <c r="B210" s="219" t="s">
        <v>110</v>
      </c>
      <c r="C210" s="241" t="s">
        <v>111</v>
      </c>
      <c r="D210" s="220"/>
      <c r="E210" s="221"/>
      <c r="F210" s="222"/>
      <c r="G210" s="222">
        <f>SUMIF(AG211:AG211,"&lt;&gt;NOR",G211:G211)</f>
        <v>0</v>
      </c>
      <c r="H210" s="222"/>
      <c r="I210" s="222">
        <f>SUM(I211:I211)</f>
        <v>0</v>
      </c>
      <c r="J210" s="222"/>
      <c r="K210" s="222">
        <f>SUM(K211:K211)</f>
        <v>0</v>
      </c>
      <c r="L210" s="222"/>
      <c r="M210" s="222">
        <f>SUM(M211:M211)</f>
        <v>0</v>
      </c>
      <c r="N210" s="222"/>
      <c r="O210" s="222">
        <f>SUM(O211:O211)</f>
        <v>0</v>
      </c>
      <c r="P210" s="222"/>
      <c r="Q210" s="222">
        <f>SUM(Q211:Q211)</f>
        <v>0</v>
      </c>
      <c r="R210" s="222"/>
      <c r="S210" s="222"/>
      <c r="T210" s="223"/>
      <c r="U210" s="217"/>
      <c r="V210" s="217">
        <f>SUM(V211:V211)</f>
        <v>0</v>
      </c>
      <c r="W210" s="217"/>
      <c r="AG210" t="s">
        <v>144</v>
      </c>
    </row>
    <row r="211" spans="1:60" outlineLevel="1" x14ac:dyDescent="0.25">
      <c r="A211" s="233">
        <v>79</v>
      </c>
      <c r="B211" s="234" t="s">
        <v>423</v>
      </c>
      <c r="C211" s="244" t="s">
        <v>424</v>
      </c>
      <c r="D211" s="235" t="s">
        <v>310</v>
      </c>
      <c r="E211" s="236">
        <v>1</v>
      </c>
      <c r="F211" s="237"/>
      <c r="G211" s="238">
        <f>ROUND(E211*F211,2)</f>
        <v>0</v>
      </c>
      <c r="H211" s="237"/>
      <c r="I211" s="238">
        <f>ROUND(E211*H211,2)</f>
        <v>0</v>
      </c>
      <c r="J211" s="237"/>
      <c r="K211" s="238">
        <f>ROUND(E211*J211,2)</f>
        <v>0</v>
      </c>
      <c r="L211" s="238">
        <v>21</v>
      </c>
      <c r="M211" s="238">
        <f>G211*(1+L211/100)</f>
        <v>0</v>
      </c>
      <c r="N211" s="238">
        <v>0</v>
      </c>
      <c r="O211" s="238">
        <f>ROUND(E211*N211,2)</f>
        <v>0</v>
      </c>
      <c r="P211" s="238">
        <v>0</v>
      </c>
      <c r="Q211" s="238">
        <f>ROUND(E211*P211,2)</f>
        <v>0</v>
      </c>
      <c r="R211" s="238"/>
      <c r="S211" s="238" t="s">
        <v>162</v>
      </c>
      <c r="T211" s="239" t="s">
        <v>149</v>
      </c>
      <c r="U211" s="216">
        <v>0</v>
      </c>
      <c r="V211" s="216">
        <f>ROUND(E211*U211,2)</f>
        <v>0</v>
      </c>
      <c r="W211" s="216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333</v>
      </c>
      <c r="AH211" s="207"/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x14ac:dyDescent="0.25">
      <c r="A212" s="218" t="s">
        <v>143</v>
      </c>
      <c r="B212" s="219" t="s">
        <v>112</v>
      </c>
      <c r="C212" s="241" t="s">
        <v>113</v>
      </c>
      <c r="D212" s="220"/>
      <c r="E212" s="221"/>
      <c r="F212" s="222"/>
      <c r="G212" s="222">
        <f>SUMIF(AG213:AG242,"&lt;&gt;NOR",G213:G242)</f>
        <v>0</v>
      </c>
      <c r="H212" s="222"/>
      <c r="I212" s="222">
        <f>SUM(I213:I242)</f>
        <v>0</v>
      </c>
      <c r="J212" s="222"/>
      <c r="K212" s="222">
        <f>SUM(K213:K242)</f>
        <v>0</v>
      </c>
      <c r="L212" s="222"/>
      <c r="M212" s="222">
        <f>SUM(M213:M242)</f>
        <v>0</v>
      </c>
      <c r="N212" s="222"/>
      <c r="O212" s="222">
        <f>SUM(O213:O242)</f>
        <v>0</v>
      </c>
      <c r="P212" s="222"/>
      <c r="Q212" s="222">
        <f>SUM(Q213:Q242)</f>
        <v>0</v>
      </c>
      <c r="R212" s="222"/>
      <c r="S212" s="222"/>
      <c r="T212" s="223"/>
      <c r="U212" s="217"/>
      <c r="V212" s="217">
        <f>SUM(V213:V242)</f>
        <v>15.05</v>
      </c>
      <c r="W212" s="217"/>
      <c r="AG212" t="s">
        <v>144</v>
      </c>
    </row>
    <row r="213" spans="1:60" outlineLevel="1" x14ac:dyDescent="0.25">
      <c r="A213" s="224">
        <v>80</v>
      </c>
      <c r="B213" s="225" t="s">
        <v>425</v>
      </c>
      <c r="C213" s="242" t="s">
        <v>426</v>
      </c>
      <c r="D213" s="226" t="s">
        <v>323</v>
      </c>
      <c r="E213" s="227">
        <v>2.9126699999999999</v>
      </c>
      <c r="F213" s="228"/>
      <c r="G213" s="229">
        <f>ROUND(E213*F213,2)</f>
        <v>0</v>
      </c>
      <c r="H213" s="228"/>
      <c r="I213" s="229">
        <f>ROUND(E213*H213,2)</f>
        <v>0</v>
      </c>
      <c r="J213" s="228"/>
      <c r="K213" s="229">
        <f>ROUND(E213*J213,2)</f>
        <v>0</v>
      </c>
      <c r="L213" s="229">
        <v>21</v>
      </c>
      <c r="M213" s="229">
        <f>G213*(1+L213/100)</f>
        <v>0</v>
      </c>
      <c r="N213" s="229">
        <v>0</v>
      </c>
      <c r="O213" s="229">
        <f>ROUND(E213*N213,2)</f>
        <v>0</v>
      </c>
      <c r="P213" s="229">
        <v>0</v>
      </c>
      <c r="Q213" s="229">
        <f>ROUND(E213*P213,2)</f>
        <v>0</v>
      </c>
      <c r="R213" s="229" t="s">
        <v>270</v>
      </c>
      <c r="S213" s="229" t="s">
        <v>148</v>
      </c>
      <c r="T213" s="230" t="s">
        <v>148</v>
      </c>
      <c r="U213" s="216">
        <v>0.93300000000000005</v>
      </c>
      <c r="V213" s="216">
        <f>ROUND(E213*U213,2)</f>
        <v>2.72</v>
      </c>
      <c r="W213" s="216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427</v>
      </c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 x14ac:dyDescent="0.25">
      <c r="A214" s="214"/>
      <c r="B214" s="215"/>
      <c r="C214" s="253" t="s">
        <v>428</v>
      </c>
      <c r="D214" s="249"/>
      <c r="E214" s="250"/>
      <c r="F214" s="216"/>
      <c r="G214" s="216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178</v>
      </c>
      <c r="AH214" s="207">
        <v>0</v>
      </c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5">
      <c r="A215" s="214"/>
      <c r="B215" s="215"/>
      <c r="C215" s="253" t="s">
        <v>429</v>
      </c>
      <c r="D215" s="249"/>
      <c r="E215" s="250"/>
      <c r="F215" s="216"/>
      <c r="G215" s="21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178</v>
      </c>
      <c r="AH215" s="207">
        <v>0</v>
      </c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5">
      <c r="A216" s="214"/>
      <c r="B216" s="215"/>
      <c r="C216" s="253" t="s">
        <v>430</v>
      </c>
      <c r="D216" s="249"/>
      <c r="E216" s="250">
        <v>2.9126699999999999</v>
      </c>
      <c r="F216" s="216"/>
      <c r="G216" s="216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178</v>
      </c>
      <c r="AH216" s="207">
        <v>0</v>
      </c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5">
      <c r="A217" s="224">
        <v>81</v>
      </c>
      <c r="B217" s="225" t="s">
        <v>431</v>
      </c>
      <c r="C217" s="242" t="s">
        <v>432</v>
      </c>
      <c r="D217" s="226" t="s">
        <v>323</v>
      </c>
      <c r="E217" s="227">
        <v>8.7380200000000006</v>
      </c>
      <c r="F217" s="228"/>
      <c r="G217" s="229">
        <f>ROUND(E217*F217,2)</f>
        <v>0</v>
      </c>
      <c r="H217" s="228"/>
      <c r="I217" s="229">
        <f>ROUND(E217*H217,2)</f>
        <v>0</v>
      </c>
      <c r="J217" s="228"/>
      <c r="K217" s="229">
        <f>ROUND(E217*J217,2)</f>
        <v>0</v>
      </c>
      <c r="L217" s="229">
        <v>21</v>
      </c>
      <c r="M217" s="229">
        <f>G217*(1+L217/100)</f>
        <v>0</v>
      </c>
      <c r="N217" s="229">
        <v>0</v>
      </c>
      <c r="O217" s="229">
        <f>ROUND(E217*N217,2)</f>
        <v>0</v>
      </c>
      <c r="P217" s="229">
        <v>0</v>
      </c>
      <c r="Q217" s="229">
        <f>ROUND(E217*P217,2)</f>
        <v>0</v>
      </c>
      <c r="R217" s="229" t="s">
        <v>270</v>
      </c>
      <c r="S217" s="229" t="s">
        <v>148</v>
      </c>
      <c r="T217" s="230" t="s">
        <v>148</v>
      </c>
      <c r="U217" s="216">
        <v>0.65300000000000002</v>
      </c>
      <c r="V217" s="216">
        <f>ROUND(E217*U217,2)</f>
        <v>5.71</v>
      </c>
      <c r="W217" s="216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427</v>
      </c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5">
      <c r="A218" s="214"/>
      <c r="B218" s="215"/>
      <c r="C218" s="253" t="s">
        <v>428</v>
      </c>
      <c r="D218" s="249"/>
      <c r="E218" s="250"/>
      <c r="F218" s="216"/>
      <c r="G218" s="216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178</v>
      </c>
      <c r="AH218" s="207">
        <v>0</v>
      </c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5">
      <c r="A219" s="214"/>
      <c r="B219" s="215"/>
      <c r="C219" s="253" t="s">
        <v>429</v>
      </c>
      <c r="D219" s="249"/>
      <c r="E219" s="250"/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178</v>
      </c>
      <c r="AH219" s="207">
        <v>0</v>
      </c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5">
      <c r="A220" s="214"/>
      <c r="B220" s="215"/>
      <c r="C220" s="253" t="s">
        <v>433</v>
      </c>
      <c r="D220" s="249"/>
      <c r="E220" s="250">
        <v>8.7380200000000006</v>
      </c>
      <c r="F220" s="216"/>
      <c r="G220" s="216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178</v>
      </c>
      <c r="AH220" s="207">
        <v>0</v>
      </c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5">
      <c r="A221" s="224">
        <v>82</v>
      </c>
      <c r="B221" s="225" t="s">
        <v>434</v>
      </c>
      <c r="C221" s="242" t="s">
        <v>435</v>
      </c>
      <c r="D221" s="226" t="s">
        <v>323</v>
      </c>
      <c r="E221" s="227">
        <v>2.9126699999999999</v>
      </c>
      <c r="F221" s="228"/>
      <c r="G221" s="229">
        <f>ROUND(E221*F221,2)</f>
        <v>0</v>
      </c>
      <c r="H221" s="228"/>
      <c r="I221" s="229">
        <f>ROUND(E221*H221,2)</f>
        <v>0</v>
      </c>
      <c r="J221" s="228"/>
      <c r="K221" s="229">
        <f>ROUND(E221*J221,2)</f>
        <v>0</v>
      </c>
      <c r="L221" s="229">
        <v>21</v>
      </c>
      <c r="M221" s="229">
        <f>G221*(1+L221/100)</f>
        <v>0</v>
      </c>
      <c r="N221" s="229">
        <v>0</v>
      </c>
      <c r="O221" s="229">
        <f>ROUND(E221*N221,2)</f>
        <v>0</v>
      </c>
      <c r="P221" s="229">
        <v>0</v>
      </c>
      <c r="Q221" s="229">
        <f>ROUND(E221*P221,2)</f>
        <v>0</v>
      </c>
      <c r="R221" s="229" t="s">
        <v>270</v>
      </c>
      <c r="S221" s="229" t="s">
        <v>148</v>
      </c>
      <c r="T221" s="230" t="s">
        <v>148</v>
      </c>
      <c r="U221" s="216">
        <v>0.49</v>
      </c>
      <c r="V221" s="216">
        <f>ROUND(E221*U221,2)</f>
        <v>1.43</v>
      </c>
      <c r="W221" s="216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427</v>
      </c>
      <c r="AH221" s="207"/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 x14ac:dyDescent="0.25">
      <c r="A222" s="214"/>
      <c r="B222" s="215"/>
      <c r="C222" s="243" t="s">
        <v>436</v>
      </c>
      <c r="D222" s="231"/>
      <c r="E222" s="231"/>
      <c r="F222" s="231"/>
      <c r="G222" s="231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152</v>
      </c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 x14ac:dyDescent="0.25">
      <c r="A223" s="214"/>
      <c r="B223" s="215"/>
      <c r="C223" s="253" t="s">
        <v>428</v>
      </c>
      <c r="D223" s="249"/>
      <c r="E223" s="250"/>
      <c r="F223" s="216"/>
      <c r="G223" s="216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178</v>
      </c>
      <c r="AH223" s="207">
        <v>0</v>
      </c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outlineLevel="1" x14ac:dyDescent="0.25">
      <c r="A224" s="214"/>
      <c r="B224" s="215"/>
      <c r="C224" s="253" t="s">
        <v>429</v>
      </c>
      <c r="D224" s="249"/>
      <c r="E224" s="250"/>
      <c r="F224" s="216"/>
      <c r="G224" s="216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 t="s">
        <v>178</v>
      </c>
      <c r="AH224" s="207">
        <v>0</v>
      </c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outlineLevel="1" x14ac:dyDescent="0.25">
      <c r="A225" s="214"/>
      <c r="B225" s="215"/>
      <c r="C225" s="253" t="s">
        <v>430</v>
      </c>
      <c r="D225" s="249"/>
      <c r="E225" s="250">
        <v>2.9126699999999999</v>
      </c>
      <c r="F225" s="216"/>
      <c r="G225" s="216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 t="s">
        <v>178</v>
      </c>
      <c r="AH225" s="207">
        <v>0</v>
      </c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outlineLevel="1" x14ac:dyDescent="0.25">
      <c r="A226" s="224">
        <v>83</v>
      </c>
      <c r="B226" s="225" t="s">
        <v>437</v>
      </c>
      <c r="C226" s="242" t="s">
        <v>438</v>
      </c>
      <c r="D226" s="226" t="s">
        <v>323</v>
      </c>
      <c r="E226" s="227">
        <v>40.777430000000003</v>
      </c>
      <c r="F226" s="228"/>
      <c r="G226" s="229">
        <f>ROUND(E226*F226,2)</f>
        <v>0</v>
      </c>
      <c r="H226" s="228"/>
      <c r="I226" s="229">
        <f>ROUND(E226*H226,2)</f>
        <v>0</v>
      </c>
      <c r="J226" s="228"/>
      <c r="K226" s="229">
        <f>ROUND(E226*J226,2)</f>
        <v>0</v>
      </c>
      <c r="L226" s="229">
        <v>21</v>
      </c>
      <c r="M226" s="229">
        <f>G226*(1+L226/100)</f>
        <v>0</v>
      </c>
      <c r="N226" s="229">
        <v>0</v>
      </c>
      <c r="O226" s="229">
        <f>ROUND(E226*N226,2)</f>
        <v>0</v>
      </c>
      <c r="P226" s="229">
        <v>0</v>
      </c>
      <c r="Q226" s="229">
        <f>ROUND(E226*P226,2)</f>
        <v>0</v>
      </c>
      <c r="R226" s="229" t="s">
        <v>270</v>
      </c>
      <c r="S226" s="229" t="s">
        <v>148</v>
      </c>
      <c r="T226" s="230" t="s">
        <v>148</v>
      </c>
      <c r="U226" s="216">
        <v>0</v>
      </c>
      <c r="V226" s="216">
        <f>ROUND(E226*U226,2)</f>
        <v>0</v>
      </c>
      <c r="W226" s="216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 t="s">
        <v>427</v>
      </c>
      <c r="AH226" s="207"/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outlineLevel="1" x14ac:dyDescent="0.25">
      <c r="A227" s="214"/>
      <c r="B227" s="215"/>
      <c r="C227" s="253" t="s">
        <v>428</v>
      </c>
      <c r="D227" s="249"/>
      <c r="E227" s="250"/>
      <c r="F227" s="216"/>
      <c r="G227" s="216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 t="s">
        <v>178</v>
      </c>
      <c r="AH227" s="207">
        <v>0</v>
      </c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 x14ac:dyDescent="0.25">
      <c r="A228" s="214"/>
      <c r="B228" s="215"/>
      <c r="C228" s="253" t="s">
        <v>429</v>
      </c>
      <c r="D228" s="249"/>
      <c r="E228" s="250"/>
      <c r="F228" s="216"/>
      <c r="G228" s="216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 t="s">
        <v>178</v>
      </c>
      <c r="AH228" s="207">
        <v>0</v>
      </c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 x14ac:dyDescent="0.25">
      <c r="A229" s="214"/>
      <c r="B229" s="215"/>
      <c r="C229" s="253" t="s">
        <v>439</v>
      </c>
      <c r="D229" s="249"/>
      <c r="E229" s="250">
        <v>40.777430000000003</v>
      </c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178</v>
      </c>
      <c r="AH229" s="207">
        <v>0</v>
      </c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5">
      <c r="A230" s="224">
        <v>84</v>
      </c>
      <c r="B230" s="225" t="s">
        <v>440</v>
      </c>
      <c r="C230" s="242" t="s">
        <v>441</v>
      </c>
      <c r="D230" s="226" t="s">
        <v>323</v>
      </c>
      <c r="E230" s="227">
        <v>2.9126699999999999</v>
      </c>
      <c r="F230" s="228"/>
      <c r="G230" s="229">
        <f>ROUND(E230*F230,2)</f>
        <v>0</v>
      </c>
      <c r="H230" s="228"/>
      <c r="I230" s="229">
        <f>ROUND(E230*H230,2)</f>
        <v>0</v>
      </c>
      <c r="J230" s="228"/>
      <c r="K230" s="229">
        <f>ROUND(E230*J230,2)</f>
        <v>0</v>
      </c>
      <c r="L230" s="229">
        <v>21</v>
      </c>
      <c r="M230" s="229">
        <f>G230*(1+L230/100)</f>
        <v>0</v>
      </c>
      <c r="N230" s="229">
        <v>0</v>
      </c>
      <c r="O230" s="229">
        <f>ROUND(E230*N230,2)</f>
        <v>0</v>
      </c>
      <c r="P230" s="229">
        <v>0</v>
      </c>
      <c r="Q230" s="229">
        <f>ROUND(E230*P230,2)</f>
        <v>0</v>
      </c>
      <c r="R230" s="229" t="s">
        <v>270</v>
      </c>
      <c r="S230" s="229" t="s">
        <v>148</v>
      </c>
      <c r="T230" s="230" t="s">
        <v>148</v>
      </c>
      <c r="U230" s="216">
        <v>0.94199999999999995</v>
      </c>
      <c r="V230" s="216">
        <f>ROUND(E230*U230,2)</f>
        <v>2.74</v>
      </c>
      <c r="W230" s="216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 t="s">
        <v>427</v>
      </c>
      <c r="AH230" s="207"/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outlineLevel="1" x14ac:dyDescent="0.25">
      <c r="A231" s="214"/>
      <c r="B231" s="215"/>
      <c r="C231" s="243" t="s">
        <v>442</v>
      </c>
      <c r="D231" s="231"/>
      <c r="E231" s="231"/>
      <c r="F231" s="231"/>
      <c r="G231" s="231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152</v>
      </c>
      <c r="AH231" s="207"/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 x14ac:dyDescent="0.25">
      <c r="A232" s="214"/>
      <c r="B232" s="215"/>
      <c r="C232" s="253" t="s">
        <v>428</v>
      </c>
      <c r="D232" s="249"/>
      <c r="E232" s="250"/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 t="s">
        <v>178</v>
      </c>
      <c r="AH232" s="207">
        <v>0</v>
      </c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outlineLevel="1" x14ac:dyDescent="0.25">
      <c r="A233" s="214"/>
      <c r="B233" s="215"/>
      <c r="C233" s="253" t="s">
        <v>429</v>
      </c>
      <c r="D233" s="249"/>
      <c r="E233" s="250"/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 t="s">
        <v>178</v>
      </c>
      <c r="AH233" s="207">
        <v>0</v>
      </c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 outlineLevel="1" x14ac:dyDescent="0.25">
      <c r="A234" s="214"/>
      <c r="B234" s="215"/>
      <c r="C234" s="253" t="s">
        <v>430</v>
      </c>
      <c r="D234" s="249"/>
      <c r="E234" s="250">
        <v>2.9126699999999999</v>
      </c>
      <c r="F234" s="216"/>
      <c r="G234" s="216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07"/>
      <c r="Y234" s="207"/>
      <c r="Z234" s="207"/>
      <c r="AA234" s="207"/>
      <c r="AB234" s="207"/>
      <c r="AC234" s="207"/>
      <c r="AD234" s="207"/>
      <c r="AE234" s="207"/>
      <c r="AF234" s="207"/>
      <c r="AG234" s="207" t="s">
        <v>178</v>
      </c>
      <c r="AH234" s="207">
        <v>0</v>
      </c>
      <c r="AI234" s="207"/>
      <c r="AJ234" s="207"/>
      <c r="AK234" s="207"/>
      <c r="AL234" s="207"/>
      <c r="AM234" s="207"/>
      <c r="AN234" s="207"/>
      <c r="AO234" s="207"/>
      <c r="AP234" s="207"/>
      <c r="AQ234" s="207"/>
      <c r="AR234" s="207"/>
      <c r="AS234" s="207"/>
      <c r="AT234" s="207"/>
      <c r="AU234" s="207"/>
      <c r="AV234" s="207"/>
      <c r="AW234" s="207"/>
      <c r="AX234" s="207"/>
      <c r="AY234" s="207"/>
      <c r="AZ234" s="207"/>
      <c r="BA234" s="207"/>
      <c r="BB234" s="207"/>
      <c r="BC234" s="207"/>
      <c r="BD234" s="207"/>
      <c r="BE234" s="207"/>
      <c r="BF234" s="207"/>
      <c r="BG234" s="207"/>
      <c r="BH234" s="207"/>
    </row>
    <row r="235" spans="1:60" ht="20.399999999999999" outlineLevel="1" x14ac:dyDescent="0.25">
      <c r="A235" s="224">
        <v>85</v>
      </c>
      <c r="B235" s="225" t="s">
        <v>443</v>
      </c>
      <c r="C235" s="242" t="s">
        <v>444</v>
      </c>
      <c r="D235" s="226" t="s">
        <v>323</v>
      </c>
      <c r="E235" s="227">
        <v>23.301390000000001</v>
      </c>
      <c r="F235" s="228"/>
      <c r="G235" s="229">
        <f>ROUND(E235*F235,2)</f>
        <v>0</v>
      </c>
      <c r="H235" s="228"/>
      <c r="I235" s="229">
        <f>ROUND(E235*H235,2)</f>
        <v>0</v>
      </c>
      <c r="J235" s="228"/>
      <c r="K235" s="229">
        <f>ROUND(E235*J235,2)</f>
        <v>0</v>
      </c>
      <c r="L235" s="229">
        <v>21</v>
      </c>
      <c r="M235" s="229">
        <f>G235*(1+L235/100)</f>
        <v>0</v>
      </c>
      <c r="N235" s="229">
        <v>0</v>
      </c>
      <c r="O235" s="229">
        <f>ROUND(E235*N235,2)</f>
        <v>0</v>
      </c>
      <c r="P235" s="229">
        <v>0</v>
      </c>
      <c r="Q235" s="229">
        <f>ROUND(E235*P235,2)</f>
        <v>0</v>
      </c>
      <c r="R235" s="229" t="s">
        <v>270</v>
      </c>
      <c r="S235" s="229" t="s">
        <v>148</v>
      </c>
      <c r="T235" s="230" t="s">
        <v>148</v>
      </c>
      <c r="U235" s="216">
        <v>0.105</v>
      </c>
      <c r="V235" s="216">
        <f>ROUND(E235*U235,2)</f>
        <v>2.4500000000000002</v>
      </c>
      <c r="W235" s="216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 t="s">
        <v>427</v>
      </c>
      <c r="AH235" s="207"/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outlineLevel="1" x14ac:dyDescent="0.25">
      <c r="A236" s="214"/>
      <c r="B236" s="215"/>
      <c r="C236" s="253" t="s">
        <v>428</v>
      </c>
      <c r="D236" s="249"/>
      <c r="E236" s="250"/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 t="s">
        <v>178</v>
      </c>
      <c r="AH236" s="207">
        <v>0</v>
      </c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 x14ac:dyDescent="0.25">
      <c r="A237" s="214"/>
      <c r="B237" s="215"/>
      <c r="C237" s="253" t="s">
        <v>429</v>
      </c>
      <c r="D237" s="249"/>
      <c r="E237" s="250"/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 t="s">
        <v>178</v>
      </c>
      <c r="AH237" s="207">
        <v>0</v>
      </c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outlineLevel="1" x14ac:dyDescent="0.25">
      <c r="A238" s="214"/>
      <c r="B238" s="215"/>
      <c r="C238" s="253" t="s">
        <v>445</v>
      </c>
      <c r="D238" s="249"/>
      <c r="E238" s="250">
        <v>23.301390000000001</v>
      </c>
      <c r="F238" s="216"/>
      <c r="G238" s="216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07"/>
      <c r="Y238" s="207"/>
      <c r="Z238" s="207"/>
      <c r="AA238" s="207"/>
      <c r="AB238" s="207"/>
      <c r="AC238" s="207"/>
      <c r="AD238" s="207"/>
      <c r="AE238" s="207"/>
      <c r="AF238" s="207"/>
      <c r="AG238" s="207" t="s">
        <v>178</v>
      </c>
      <c r="AH238" s="207">
        <v>0</v>
      </c>
      <c r="AI238" s="207"/>
      <c r="AJ238" s="207"/>
      <c r="AK238" s="207"/>
      <c r="AL238" s="207"/>
      <c r="AM238" s="207"/>
      <c r="AN238" s="207"/>
      <c r="AO238" s="207"/>
      <c r="AP238" s="207"/>
      <c r="AQ238" s="207"/>
      <c r="AR238" s="207"/>
      <c r="AS238" s="207"/>
      <c r="AT238" s="207"/>
      <c r="AU238" s="207"/>
      <c r="AV238" s="207"/>
      <c r="AW238" s="207"/>
      <c r="AX238" s="207"/>
      <c r="AY238" s="207"/>
      <c r="AZ238" s="207"/>
      <c r="BA238" s="207"/>
      <c r="BB238" s="207"/>
      <c r="BC238" s="207"/>
      <c r="BD238" s="207"/>
      <c r="BE238" s="207"/>
      <c r="BF238" s="207"/>
      <c r="BG238" s="207"/>
      <c r="BH238" s="207"/>
    </row>
    <row r="239" spans="1:60" outlineLevel="1" x14ac:dyDescent="0.25">
      <c r="A239" s="224">
        <v>86</v>
      </c>
      <c r="B239" s="225" t="s">
        <v>446</v>
      </c>
      <c r="C239" s="242" t="s">
        <v>447</v>
      </c>
      <c r="D239" s="226" t="s">
        <v>323</v>
      </c>
      <c r="E239" s="227">
        <v>2.9126699999999999</v>
      </c>
      <c r="F239" s="228"/>
      <c r="G239" s="229">
        <f>ROUND(E239*F239,2)</f>
        <v>0</v>
      </c>
      <c r="H239" s="228"/>
      <c r="I239" s="229">
        <f>ROUND(E239*H239,2)</f>
        <v>0</v>
      </c>
      <c r="J239" s="228"/>
      <c r="K239" s="229">
        <f>ROUND(E239*J239,2)</f>
        <v>0</v>
      </c>
      <c r="L239" s="229">
        <v>21</v>
      </c>
      <c r="M239" s="229">
        <f>G239*(1+L239/100)</f>
        <v>0</v>
      </c>
      <c r="N239" s="229">
        <v>0</v>
      </c>
      <c r="O239" s="229">
        <f>ROUND(E239*N239,2)</f>
        <v>0</v>
      </c>
      <c r="P239" s="229">
        <v>0</v>
      </c>
      <c r="Q239" s="229">
        <f>ROUND(E239*P239,2)</f>
        <v>0</v>
      </c>
      <c r="R239" s="229"/>
      <c r="S239" s="229" t="s">
        <v>162</v>
      </c>
      <c r="T239" s="230" t="s">
        <v>149</v>
      </c>
      <c r="U239" s="216">
        <v>0</v>
      </c>
      <c r="V239" s="216">
        <f>ROUND(E239*U239,2)</f>
        <v>0</v>
      </c>
      <c r="W239" s="216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 t="s">
        <v>427</v>
      </c>
      <c r="AH239" s="207"/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outlineLevel="1" x14ac:dyDescent="0.25">
      <c r="A240" s="214"/>
      <c r="B240" s="215"/>
      <c r="C240" s="253" t="s">
        <v>428</v>
      </c>
      <c r="D240" s="249"/>
      <c r="E240" s="250"/>
      <c r="F240" s="216"/>
      <c r="G240" s="216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 t="s">
        <v>178</v>
      </c>
      <c r="AH240" s="207">
        <v>0</v>
      </c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outlineLevel="1" x14ac:dyDescent="0.25">
      <c r="A241" s="214"/>
      <c r="B241" s="215"/>
      <c r="C241" s="253" t="s">
        <v>429</v>
      </c>
      <c r="D241" s="249"/>
      <c r="E241" s="250"/>
      <c r="F241" s="216"/>
      <c r="G241" s="216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 t="s">
        <v>178</v>
      </c>
      <c r="AH241" s="207">
        <v>0</v>
      </c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outlineLevel="1" x14ac:dyDescent="0.25">
      <c r="A242" s="214"/>
      <c r="B242" s="215"/>
      <c r="C242" s="253" t="s">
        <v>430</v>
      </c>
      <c r="D242" s="249"/>
      <c r="E242" s="250">
        <v>2.9126699999999999</v>
      </c>
      <c r="F242" s="216"/>
      <c r="G242" s="216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 t="s">
        <v>178</v>
      </c>
      <c r="AH242" s="207">
        <v>0</v>
      </c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x14ac:dyDescent="0.25">
      <c r="A243" s="5"/>
      <c r="B243" s="6"/>
      <c r="C243" s="245"/>
      <c r="D243" s="8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AE243">
        <v>15</v>
      </c>
      <c r="AF243">
        <v>21</v>
      </c>
    </row>
    <row r="244" spans="1:60" x14ac:dyDescent="0.25">
      <c r="A244" s="210"/>
      <c r="B244" s="211" t="s">
        <v>29</v>
      </c>
      <c r="C244" s="246"/>
      <c r="D244" s="212"/>
      <c r="E244" s="213"/>
      <c r="F244" s="213"/>
      <c r="G244" s="240">
        <f>G8+G20+G61+G63+G66+G71+G79+G123+G129+G131+G133+G137+G143+G160+G173+G186+G194+G196+G204+G206+G208+G210+G212</f>
        <v>0</v>
      </c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AE244">
        <f>SUMIF(L7:L242,AE243,G7:G242)</f>
        <v>0</v>
      </c>
      <c r="AF244">
        <f>SUMIF(L7:L242,AF243,G7:G242)</f>
        <v>0</v>
      </c>
      <c r="AG244" t="s">
        <v>169</v>
      </c>
    </row>
    <row r="245" spans="1:60" x14ac:dyDescent="0.25">
      <c r="A245" s="248" t="s">
        <v>448</v>
      </c>
      <c r="B245" s="248"/>
      <c r="C245" s="245"/>
      <c r="D245" s="8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60" x14ac:dyDescent="0.25">
      <c r="A246" s="5"/>
      <c r="B246" s="6" t="s">
        <v>449</v>
      </c>
      <c r="C246" s="245" t="s">
        <v>450</v>
      </c>
      <c r="D246" s="8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AG246" t="s">
        <v>451</v>
      </c>
    </row>
    <row r="247" spans="1:60" x14ac:dyDescent="0.25">
      <c r="A247" s="5"/>
      <c r="B247" s="6" t="s">
        <v>452</v>
      </c>
      <c r="C247" s="245" t="s">
        <v>453</v>
      </c>
      <c r="D247" s="8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AG247" t="s">
        <v>454</v>
      </c>
    </row>
    <row r="248" spans="1:60" x14ac:dyDescent="0.25">
      <c r="A248" s="5"/>
      <c r="B248" s="6"/>
      <c r="C248" s="245" t="s">
        <v>455</v>
      </c>
      <c r="D248" s="8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AG248" t="s">
        <v>456</v>
      </c>
    </row>
    <row r="249" spans="1:60" x14ac:dyDescent="0.25">
      <c r="A249" s="5"/>
      <c r="B249" s="6"/>
      <c r="C249" s="245"/>
      <c r="D249" s="8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60" x14ac:dyDescent="0.25">
      <c r="C250" s="247"/>
      <c r="D250" s="191"/>
      <c r="AG250" t="s">
        <v>170</v>
      </c>
    </row>
    <row r="251" spans="1:60" x14ac:dyDescent="0.25">
      <c r="D251" s="191"/>
    </row>
    <row r="252" spans="1:60" x14ac:dyDescent="0.25">
      <c r="D252" s="191"/>
    </row>
    <row r="253" spans="1:60" x14ac:dyDescent="0.25">
      <c r="D253" s="191"/>
    </row>
    <row r="254" spans="1:60" x14ac:dyDescent="0.25">
      <c r="D254" s="191"/>
    </row>
    <row r="255" spans="1:60" x14ac:dyDescent="0.25">
      <c r="D255" s="191"/>
    </row>
    <row r="256" spans="1:60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Kj4CgDeMHSeOQ3amuFr9su6k+tIkgyqAaGtzatfcnqRtwjlcNq8fm2ow7WybFMYwQfSLJ0KBCMq3DGUeb3bchw==" saltValue="Fs4YlqIa0vI4dqOmfxdh4g==" spinCount="100000" sheet="1"/>
  <mergeCells count="34">
    <mergeCell ref="C165:G165"/>
    <mergeCell ref="C169:G169"/>
    <mergeCell ref="C175:G175"/>
    <mergeCell ref="C198:G198"/>
    <mergeCell ref="C222:G222"/>
    <mergeCell ref="C231:G231"/>
    <mergeCell ref="C125:G125"/>
    <mergeCell ref="C135:G135"/>
    <mergeCell ref="C139:G139"/>
    <mergeCell ref="C146:G146"/>
    <mergeCell ref="C149:G149"/>
    <mergeCell ref="C156:G156"/>
    <mergeCell ref="C55:G55"/>
    <mergeCell ref="C77:G77"/>
    <mergeCell ref="C81:G81"/>
    <mergeCell ref="C85:G85"/>
    <mergeCell ref="C88:G88"/>
    <mergeCell ref="C98:G98"/>
    <mergeCell ref="C25:G25"/>
    <mergeCell ref="C34:G34"/>
    <mergeCell ref="C40:G40"/>
    <mergeCell ref="C43:G43"/>
    <mergeCell ref="C46:G46"/>
    <mergeCell ref="C52:G52"/>
    <mergeCell ref="A1:G1"/>
    <mergeCell ref="C2:G2"/>
    <mergeCell ref="C3:G3"/>
    <mergeCell ref="C4:G4"/>
    <mergeCell ref="A245:B245"/>
    <mergeCell ref="C15:G15"/>
    <mergeCell ref="C16:G16"/>
    <mergeCell ref="C17:G17"/>
    <mergeCell ref="C18:G18"/>
    <mergeCell ref="C22:G22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0-DVD Naklady</vt:lpstr>
      <vt:lpstr>1 1-XVIII-DVD (2017)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0-DVD Naklady'!Názvy_tisku</vt:lpstr>
      <vt:lpstr>'1 1-XVIII-DVD (2017) Pol'!Názvy_tisku</vt:lpstr>
      <vt:lpstr>oadresa</vt:lpstr>
      <vt:lpstr>Stavba!Objednatel</vt:lpstr>
      <vt:lpstr>Stavba!Objekt</vt:lpstr>
      <vt:lpstr>'00 0-DVD Naklady'!Oblast_tisku</vt:lpstr>
      <vt:lpstr>'1 1-XVIII-DVD (2017)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2018-01-23T13:19:09Z</cp:lastPrinted>
  <dcterms:created xsi:type="dcterms:W3CDTF">2009-04-08T07:15:50Z</dcterms:created>
  <dcterms:modified xsi:type="dcterms:W3CDTF">2018-01-23T13:19:55Z</dcterms:modified>
</cp:coreProperties>
</file>